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20730" windowHeight="11760"/>
  </bookViews>
  <sheets>
    <sheet name="учебный план" sheetId="1" r:id="rId1"/>
    <sheet name="Лист2" sheetId="4" r:id="rId2"/>
    <sheet name="Лист1" sheetId="3" r:id="rId3"/>
    <sheet name="сводные данные" sheetId="2" r:id="rId4"/>
  </sheets>
  <definedNames>
    <definedName name="_xlnm.Print_Area" localSheetId="0">'учебный план'!$A$1:$P$106</definedName>
  </definedNames>
  <calcPr calcId="144525"/>
</workbook>
</file>

<file path=xl/calcChain.xml><?xml version="1.0" encoding="utf-8"?>
<calcChain xmlns="http://schemas.openxmlformats.org/spreadsheetml/2006/main">
  <c r="E62" i="1" l="1"/>
  <c r="E76" i="1"/>
  <c r="F76" i="1"/>
  <c r="E42" i="1" l="1"/>
  <c r="G42" i="1"/>
  <c r="I42" i="1"/>
  <c r="J42" i="1"/>
  <c r="K42" i="1"/>
  <c r="L42" i="1"/>
  <c r="M42" i="1"/>
  <c r="N42" i="1"/>
  <c r="O42" i="1"/>
  <c r="P42" i="1"/>
  <c r="E29" i="1"/>
  <c r="G29" i="1"/>
  <c r="I29" i="1"/>
  <c r="J29" i="1"/>
  <c r="K29" i="1"/>
  <c r="L29" i="1"/>
  <c r="M29" i="1"/>
  <c r="N29" i="1"/>
  <c r="O29" i="1"/>
  <c r="P29" i="1"/>
  <c r="D46" i="1"/>
  <c r="E46" i="1"/>
  <c r="F46" i="1"/>
  <c r="G46" i="1"/>
  <c r="I46" i="1"/>
  <c r="J46" i="1"/>
  <c r="K46" i="1"/>
  <c r="L46" i="1"/>
  <c r="M46" i="1"/>
  <c r="N46" i="1"/>
  <c r="O46" i="1"/>
  <c r="P46" i="1"/>
  <c r="H46" i="1"/>
  <c r="H42" i="1"/>
  <c r="H29" i="1"/>
  <c r="F71" i="1" l="1"/>
  <c r="D71" i="1" s="1"/>
  <c r="F72" i="1"/>
  <c r="I28" i="1"/>
  <c r="I55" i="1"/>
  <c r="J55" i="1"/>
  <c r="D89" i="1" l="1"/>
  <c r="L60" i="1" l="1"/>
  <c r="I60" i="1"/>
  <c r="I49" i="1"/>
  <c r="F32" i="1" l="1"/>
  <c r="D32" i="1" l="1"/>
  <c r="F41" i="1"/>
  <c r="D41" i="1" l="1"/>
  <c r="F44" i="1"/>
  <c r="F45" i="1"/>
  <c r="D45" i="1" s="1"/>
  <c r="F34" i="1"/>
  <c r="D34" i="1" s="1"/>
  <c r="F35" i="1"/>
  <c r="F36" i="1"/>
  <c r="D36" i="1" s="1"/>
  <c r="F37" i="1"/>
  <c r="D37" i="1" s="1"/>
  <c r="F38" i="1"/>
  <c r="D38" i="1" s="1"/>
  <c r="F39" i="1"/>
  <c r="D39" i="1" s="1"/>
  <c r="F40" i="1"/>
  <c r="D40" i="1" s="1"/>
  <c r="F47" i="1"/>
  <c r="D47" i="1" s="1"/>
  <c r="F90" i="1"/>
  <c r="D90" i="1" s="1"/>
  <c r="F86" i="1"/>
  <c r="D86" i="1" s="1"/>
  <c r="F82" i="1"/>
  <c r="D82" i="1" s="1"/>
  <c r="F81" i="1"/>
  <c r="D81" i="1" s="1"/>
  <c r="F80" i="1"/>
  <c r="D80" i="1" s="1"/>
  <c r="D76" i="1"/>
  <c r="F73" i="1"/>
  <c r="D73" i="1" s="1"/>
  <c r="D72" i="1"/>
  <c r="F70" i="1"/>
  <c r="D70" i="1" s="1"/>
  <c r="F69" i="1"/>
  <c r="D69" i="1" s="1"/>
  <c r="F68" i="1"/>
  <c r="D68" i="1" s="1"/>
  <c r="F67" i="1"/>
  <c r="D67" i="1" s="1"/>
  <c r="F66" i="1"/>
  <c r="D66" i="1" s="1"/>
  <c r="F65" i="1"/>
  <c r="D65" i="1" s="1"/>
  <c r="F64" i="1"/>
  <c r="D64" i="1" s="1"/>
  <c r="F63" i="1"/>
  <c r="D63" i="1" s="1"/>
  <c r="F62" i="1"/>
  <c r="D62" i="1" s="1"/>
  <c r="F61" i="1"/>
  <c r="D61" i="1" s="1"/>
  <c r="F58" i="1"/>
  <c r="D58" i="1" s="1"/>
  <c r="F57" i="1"/>
  <c r="D57" i="1" s="1"/>
  <c r="F56" i="1"/>
  <c r="D56" i="1" s="1"/>
  <c r="F54" i="1"/>
  <c r="D54" i="1" s="1"/>
  <c r="F53" i="1"/>
  <c r="D53" i="1" s="1"/>
  <c r="F52" i="1"/>
  <c r="D52" i="1" s="1"/>
  <c r="F51" i="1"/>
  <c r="D51" i="1" s="1"/>
  <c r="F50" i="1"/>
  <c r="D50" i="1" s="1"/>
  <c r="D44" i="1" l="1"/>
  <c r="D42" i="1" s="1"/>
  <c r="F42" i="1"/>
  <c r="D35" i="1"/>
  <c r="D29" i="1" s="1"/>
  <c r="F29" i="1"/>
  <c r="F91" i="1"/>
  <c r="D91" i="1" s="1"/>
  <c r="F92" i="1"/>
  <c r="D92" i="1" s="1"/>
  <c r="F87" i="1"/>
  <c r="D87" i="1" s="1"/>
  <c r="F88" i="1"/>
  <c r="D88" i="1" s="1"/>
  <c r="F83" i="1"/>
  <c r="D83" i="1" s="1"/>
  <c r="F84" i="1"/>
  <c r="D84" i="1" s="1"/>
  <c r="F77" i="1"/>
  <c r="D77" i="1" s="1"/>
  <c r="F78" i="1"/>
  <c r="D78" i="1" s="1"/>
  <c r="G89" i="1" l="1"/>
  <c r="E89" i="1" l="1"/>
  <c r="F43" i="1"/>
  <c r="D43" i="1" s="1"/>
  <c r="F33" i="1"/>
  <c r="I89" i="1"/>
  <c r="J89" i="1"/>
  <c r="K89" i="1"/>
  <c r="L89" i="1"/>
  <c r="M89" i="1"/>
  <c r="N89" i="1"/>
  <c r="O89" i="1"/>
  <c r="P89" i="1"/>
  <c r="H89" i="1"/>
  <c r="I85" i="1"/>
  <c r="J85" i="1"/>
  <c r="K85" i="1"/>
  <c r="L85" i="1"/>
  <c r="M85" i="1"/>
  <c r="N85" i="1"/>
  <c r="O85" i="1"/>
  <c r="P85" i="1"/>
  <c r="I79" i="1"/>
  <c r="J79" i="1"/>
  <c r="K79" i="1"/>
  <c r="L79" i="1"/>
  <c r="M79" i="1"/>
  <c r="N79" i="1"/>
  <c r="O79" i="1"/>
  <c r="P79" i="1"/>
  <c r="I75" i="1"/>
  <c r="J75" i="1"/>
  <c r="K75" i="1"/>
  <c r="L75" i="1"/>
  <c r="M75" i="1"/>
  <c r="N75" i="1"/>
  <c r="O75" i="1"/>
  <c r="P75" i="1"/>
  <c r="J60" i="1"/>
  <c r="K60" i="1"/>
  <c r="M60" i="1"/>
  <c r="N60" i="1"/>
  <c r="O60" i="1"/>
  <c r="P60" i="1"/>
  <c r="K55" i="1"/>
  <c r="L55" i="1"/>
  <c r="M55" i="1"/>
  <c r="N55" i="1"/>
  <c r="O55" i="1"/>
  <c r="P55" i="1"/>
  <c r="K49" i="1"/>
  <c r="L49" i="1"/>
  <c r="M49" i="1"/>
  <c r="N49" i="1"/>
  <c r="O49" i="1"/>
  <c r="P49" i="1"/>
  <c r="K28" i="1"/>
  <c r="L28" i="1"/>
  <c r="M28" i="1"/>
  <c r="N28" i="1"/>
  <c r="O28" i="1"/>
  <c r="J74" i="1" l="1"/>
  <c r="D33" i="1"/>
  <c r="I74" i="1"/>
  <c r="M74" i="1"/>
  <c r="M59" i="1" s="1"/>
  <c r="M93" i="1" s="1"/>
  <c r="K74" i="1"/>
  <c r="L74" i="1"/>
  <c r="P74" i="1"/>
  <c r="O74" i="1"/>
  <c r="N74" i="1"/>
  <c r="N59" i="1" s="1"/>
  <c r="P28" i="1"/>
  <c r="F89" i="1"/>
  <c r="N93" i="1" l="1"/>
  <c r="E85" i="1"/>
  <c r="F85" i="1"/>
  <c r="G85" i="1"/>
  <c r="H85" i="1"/>
  <c r="E79" i="1"/>
  <c r="F79" i="1"/>
  <c r="G79" i="1"/>
  <c r="H79" i="1"/>
  <c r="E75" i="1"/>
  <c r="G75" i="1"/>
  <c r="H75" i="1"/>
  <c r="E60" i="1"/>
  <c r="G60" i="1"/>
  <c r="H60" i="1"/>
  <c r="E55" i="1"/>
  <c r="G55" i="1"/>
  <c r="H55" i="1"/>
  <c r="E49" i="1"/>
  <c r="G49" i="1"/>
  <c r="H49" i="1"/>
  <c r="J49" i="1"/>
  <c r="G74" i="1" l="1"/>
  <c r="G59" i="1" s="1"/>
  <c r="E74" i="1"/>
  <c r="E59" i="1" s="1"/>
  <c r="H74" i="1"/>
  <c r="H59" i="1" s="1"/>
  <c r="H93" i="1" s="1"/>
  <c r="O59" i="1"/>
  <c r="O93" i="1" s="1"/>
  <c r="I59" i="1"/>
  <c r="K59" i="1"/>
  <c r="K93" i="1" s="1"/>
  <c r="P59" i="1"/>
  <c r="P93" i="1" s="1"/>
  <c r="J59" i="1"/>
  <c r="L59" i="1"/>
  <c r="L93" i="1" s="1"/>
  <c r="F49" i="1"/>
  <c r="D49" i="1"/>
  <c r="F55" i="1"/>
  <c r="D55" i="1"/>
  <c r="F60" i="1"/>
  <c r="D60" i="1"/>
  <c r="F75" i="1"/>
  <c r="F74" i="1" s="1"/>
  <c r="D79" i="1"/>
  <c r="D85" i="1"/>
  <c r="D75" i="1"/>
  <c r="D74" i="1" l="1"/>
  <c r="D59" i="1" s="1"/>
  <c r="F59" i="1"/>
  <c r="I6" i="2" l="1"/>
  <c r="I7" i="2"/>
  <c r="I8" i="2"/>
  <c r="I5" i="2"/>
  <c r="C9" i="2"/>
  <c r="D9" i="2"/>
  <c r="E9" i="2"/>
  <c r="F9" i="2"/>
  <c r="G9" i="2"/>
  <c r="H9" i="2"/>
  <c r="B9" i="2"/>
  <c r="I9" i="2" l="1"/>
  <c r="I93" i="1"/>
  <c r="J28" i="1"/>
  <c r="J93" i="1" s="1"/>
  <c r="H28" i="1"/>
  <c r="F28" i="1"/>
  <c r="F93" i="1" s="1"/>
  <c r="G28" i="1"/>
  <c r="G93" i="1" s="1"/>
  <c r="E28" i="1"/>
  <c r="E93" i="1" s="1"/>
  <c r="D28" i="1"/>
  <c r="D93" i="1" s="1"/>
</calcChain>
</file>

<file path=xl/sharedStrings.xml><?xml version="1.0" encoding="utf-8"?>
<sst xmlns="http://schemas.openxmlformats.org/spreadsheetml/2006/main" count="283" uniqueCount="225">
  <si>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</si>
  <si>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</si>
  <si>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</si>
  <si>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</si>
  <si>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</si>
  <si>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</si>
  <si>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</si>
  <si>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</si>
  <si>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</si>
  <si>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</si>
  <si>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IV курс</t>
  </si>
  <si>
    <t>всего занятий</t>
  </si>
  <si>
    <t>в том числе</t>
  </si>
  <si>
    <t>1 сем.</t>
  </si>
  <si>
    <t>2 сем.</t>
  </si>
  <si>
    <t>3 сем.</t>
  </si>
  <si>
    <t>4 сем.</t>
  </si>
  <si>
    <t>5 сем.</t>
  </si>
  <si>
    <t>6 сем.</t>
  </si>
  <si>
    <t>Лабораторных и практических занятий и семинаров</t>
  </si>
  <si>
    <t>курсовых работ (проектов)</t>
  </si>
  <si>
    <t>О.00</t>
  </si>
  <si>
    <t>ОГСЭ. 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</si>
  <si>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</si>
  <si>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</si>
  <si>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</si>
  <si>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</si>
  <si>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</si>
  <si>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История</t>
  </si>
  <si>
    <t>ОГСЭ.04</t>
  </si>
  <si>
    <t>Иностранный язык</t>
  </si>
  <si>
    <t>Физическая культура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</si>
  <si>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</si>
  <si>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</si>
  <si>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</si>
  <si>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</si>
  <si>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</si>
  <si>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</si>
  <si>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</si>
  <si>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</si>
  <si>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</si>
  <si>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</si>
  <si>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</si>
  <si>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</si>
  <si>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</si>
  <si>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Безопасность жизнедеятельности</t>
  </si>
  <si>
    <t>ОП.06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</si>
  <si>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</si>
  <si>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</si>
  <si>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</si>
  <si>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</si>
  <si>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</si>
  <si>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</si>
  <si>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ПП. 01</t>
  </si>
  <si>
    <t>Производственная практика</t>
  </si>
  <si>
    <t>ПМ.02</t>
  </si>
  <si>
    <t>МДК.02.01</t>
  </si>
  <si>
    <t>УП.02</t>
  </si>
  <si>
    <t>ПП. 02</t>
  </si>
  <si>
    <t>Всего</t>
  </si>
  <si>
    <t>Государственная (итоговая) аттестация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</si>
  <si>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</si>
  <si>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</si>
  <si>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</si>
  <si>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</si>
  <si>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ПДП.00</t>
  </si>
  <si>
    <t>ГИА.00</t>
  </si>
  <si>
    <t>Курсы</t>
  </si>
  <si>
    <t>Обучение по дисциплинам и междисциплинарным курсам</t>
  </si>
  <si>
    <t>Промежуточная аттестация</t>
  </si>
  <si>
    <t>Каникулы</t>
  </si>
  <si>
    <t>по профилю специальности</t>
  </si>
  <si>
    <t>преддипломная</t>
  </si>
  <si>
    <r>
      <t>2.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Сводные данные по бюджету времени  (в неделях)</t>
    </r>
  </si>
  <si>
    <r>
      <t xml:space="preserve">Консультации </t>
    </r>
    <r>
      <rPr>
        <sz val="8"/>
        <color theme="1"/>
        <rFont val="Times New Roman"/>
        <family val="1"/>
        <charset val="204"/>
      </rPr>
      <t xml:space="preserve">4 часа на 1 обучающегося в год </t>
    </r>
  </si>
  <si>
    <t>Производственная практика (преддипломная практика)</t>
  </si>
  <si>
    <t>16 нед. 16/0/0</t>
  </si>
  <si>
    <t>23 нед. 23/0/0</t>
  </si>
  <si>
    <t>16 нед.  16/0/0</t>
  </si>
  <si>
    <t>1.Программа базовой подготовки</t>
  </si>
  <si>
    <t>ОУДб.00</t>
  </si>
  <si>
    <t>Базовые общеобразовательные учебные дисциплины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</si>
  <si>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</si>
  <si>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</si>
  <si>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</si>
  <si>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</si>
  <si>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</si>
  <si>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</si>
  <si>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</si>
  <si>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</si>
  <si>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</si>
  <si>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География</t>
  </si>
  <si>
    <t>Экология</t>
  </si>
  <si>
    <t>ОУДп.00</t>
  </si>
  <si>
    <t>Информатика</t>
  </si>
  <si>
    <t>ОУДп.13</t>
  </si>
  <si>
    <t>УД.00</t>
  </si>
  <si>
    <t>Дополнительные учебные дисциплины</t>
  </si>
  <si>
    <t>Общеобразовательный учебный цикл</t>
  </si>
  <si>
    <t>Профильные общеобразовательные учебные дисциплины</t>
  </si>
  <si>
    <t>Математика</t>
  </si>
  <si>
    <t>Химия</t>
  </si>
  <si>
    <t>Обществознание (включая экономику и право)</t>
  </si>
  <si>
    <t>Биология</t>
  </si>
  <si>
    <t>ОУДб.10</t>
  </si>
  <si>
    <t xml:space="preserve">Физика </t>
  </si>
  <si>
    <t>ЕН.03</t>
  </si>
  <si>
    <t>Экологические основы природопользования</t>
  </si>
  <si>
    <t>ПМ.03</t>
  </si>
  <si>
    <t>МДК.03.01</t>
  </si>
  <si>
    <t>ПМ.04</t>
  </si>
  <si>
    <t>МДК.04.01</t>
  </si>
  <si>
    <t>УП.03</t>
  </si>
  <si>
    <t>ПП. 03</t>
  </si>
  <si>
    <t>УП.04</t>
  </si>
  <si>
    <t>ПП. 04</t>
  </si>
  <si>
    <t>ОГСЭ.05</t>
  </si>
  <si>
    <t>Экзаменов (в т.ч. экзаменов (квалиф.)</t>
  </si>
  <si>
    <t>4нед.</t>
  </si>
  <si>
    <t>6нед.</t>
  </si>
  <si>
    <t>МДК.02.02</t>
  </si>
  <si>
    <t>МДК 02.03</t>
  </si>
  <si>
    <t>Государственная итоговая аттестация</t>
  </si>
  <si>
    <t>7 сем.</t>
  </si>
  <si>
    <t>8 сем.</t>
  </si>
  <si>
    <t>-,ДЗ</t>
  </si>
  <si>
    <t>З,ДЗ</t>
  </si>
  <si>
    <t>-,-,ДЗ</t>
  </si>
  <si>
    <t>-,Э</t>
  </si>
  <si>
    <t>ДЗ</t>
  </si>
  <si>
    <t>З,З,З,З,З,ДЗ</t>
  </si>
  <si>
    <t>Э(к)</t>
  </si>
  <si>
    <t>5З/5ДЗ/-</t>
  </si>
  <si>
    <t>-/1ДЗ/-</t>
  </si>
  <si>
    <t>Экономика организации</t>
  </si>
  <si>
    <t>Охрана труда</t>
  </si>
  <si>
    <t>Ботаника с основами физиологии растений</t>
  </si>
  <si>
    <t>Основы почвоведения, земледелия и агрохимии</t>
  </si>
  <si>
    <t>Озеленение населенных мест с основами градостроительства</t>
  </si>
  <si>
    <t>Проектирование объектов садово-паркового и ландшафтного строительства</t>
  </si>
  <si>
    <t>Ведение работ по садово-парковому и ландшафтному строительству</t>
  </si>
  <si>
    <t>Цветоводство и декоративное древоводство</t>
  </si>
  <si>
    <t>Маркетинг ландшафтных услуг</t>
  </si>
  <si>
    <t>Внедрение современных технологий садово-паркового и ландшафтного строительства</t>
  </si>
  <si>
    <t>Выполнение работ по профессии рабочего Садовник</t>
  </si>
  <si>
    <t>17 нед.  12/5/0</t>
  </si>
  <si>
    <t>22 нед. 14/3/5</t>
  </si>
  <si>
    <t>17 нед.  13/4/0</t>
  </si>
  <si>
    <t>-,-,-,-,-, ДЗ</t>
  </si>
  <si>
    <t>Э</t>
  </si>
  <si>
    <t>ОП. 07</t>
  </si>
  <si>
    <t>ОП. 08</t>
  </si>
  <si>
    <t>ОП. 09</t>
  </si>
  <si>
    <t>ОП. 10</t>
  </si>
  <si>
    <t>Озеленение интерьеров</t>
  </si>
  <si>
    <t>ОП. 11</t>
  </si>
  <si>
    <t>ОП. 12</t>
  </si>
  <si>
    <t>-,-,-,ДЗ</t>
  </si>
  <si>
    <t>Современные технологии садово- паркового и ландшафтного строительства</t>
  </si>
  <si>
    <t xml:space="preserve">Организация работ садовника </t>
  </si>
  <si>
    <t xml:space="preserve">24 нед.  20/2/2     </t>
  </si>
  <si>
    <t>-/2ДЗ/1Э</t>
  </si>
  <si>
    <t>УЧЕБНЫЙ ПЛАН</t>
  </si>
  <si>
    <t xml:space="preserve">основной профессиональной образовательной программы </t>
  </si>
  <si>
    <t>среднего профессионального образования</t>
  </si>
  <si>
    <t>программы подготовки специалистов среднего звена</t>
  </si>
  <si>
    <t xml:space="preserve">государственного бюджетного профессионального образовательного учреждения Краснодарского края </t>
  </si>
  <si>
    <t xml:space="preserve">«Усть-Лабинский социально-педагогический колледж» </t>
  </si>
  <si>
    <r>
      <t xml:space="preserve">по специальности </t>
    </r>
    <r>
      <rPr>
        <b/>
        <sz val="12"/>
        <color theme="1"/>
        <rFont val="Times New Roman"/>
        <family val="1"/>
        <charset val="204"/>
      </rPr>
      <t>35.02.12 Садово-парковое и ландшафтное строительство</t>
    </r>
    <r>
      <rPr>
        <sz val="12"/>
        <color theme="1"/>
        <rFont val="Times New Roman"/>
        <family val="1"/>
        <charset val="204"/>
      </rPr>
      <t xml:space="preserve"> </t>
    </r>
  </si>
  <si>
    <t>по программе базовой подготовки</t>
  </si>
  <si>
    <r>
      <t xml:space="preserve">Квалификация: </t>
    </r>
    <r>
      <rPr>
        <b/>
        <sz val="10"/>
        <color theme="1"/>
        <rFont val="Times New Roman"/>
        <family val="1"/>
        <charset val="204"/>
      </rPr>
      <t>техник</t>
    </r>
  </si>
  <si>
    <r>
      <t xml:space="preserve">Форма обучения – </t>
    </r>
    <r>
      <rPr>
        <b/>
        <sz val="10"/>
        <color theme="1"/>
        <rFont val="Times New Roman"/>
        <family val="1"/>
        <charset val="204"/>
      </rPr>
      <t>очная</t>
    </r>
  </si>
  <si>
    <r>
      <t xml:space="preserve">Нормативный срок обучения – </t>
    </r>
    <r>
      <rPr>
        <b/>
        <sz val="10"/>
        <color theme="1"/>
        <rFont val="Times New Roman"/>
        <family val="1"/>
        <charset val="204"/>
      </rPr>
      <t>3 года 10 месяцев</t>
    </r>
  </si>
  <si>
    <t>на базе основного общего образования</t>
  </si>
  <si>
    <t>13 нед.                   9/1/3</t>
  </si>
  <si>
    <t xml:space="preserve">Русский язык </t>
  </si>
  <si>
    <t>Литература</t>
  </si>
  <si>
    <t>Индивидуальный проект*</t>
  </si>
  <si>
    <t>*часы по индивидуальному проекту входят в общее количество часов по учебной дисциплине общеобразовательного учебного цикла, выбранной обучающимися</t>
  </si>
  <si>
    <t xml:space="preserve">Правовое обеспечение профессиональной деятельности </t>
  </si>
  <si>
    <t>ОУДб.11</t>
  </si>
  <si>
    <t>ОУДп.14</t>
  </si>
  <si>
    <t>-/7ДЗ/6Э</t>
  </si>
  <si>
    <t>Астрономия</t>
  </si>
  <si>
    <t>1.1.Выпускная квалификационная работа в форме: дипломной работы</t>
  </si>
  <si>
    <t>УД.16</t>
  </si>
  <si>
    <t>Родная литература (русская)</t>
  </si>
  <si>
    <t>Дифф. зачетов***</t>
  </si>
  <si>
    <t>Зачетов***</t>
  </si>
  <si>
    <t>***количество зачетов и дифференцированных зачетов указано с учетом физической культуры</t>
  </si>
  <si>
    <t>Основы безопасности жизнедеятельности</t>
  </si>
  <si>
    <t>Цветочно-декоративные растения и дендрология</t>
  </si>
  <si>
    <t>Основы садово-паркового искусства</t>
  </si>
  <si>
    <t>Садово-парковое строительство и хозяйство</t>
  </si>
  <si>
    <t>ОУДб.12</t>
  </si>
  <si>
    <t>ОУДп.15</t>
  </si>
  <si>
    <r>
      <t xml:space="preserve">Основы проектирования объектов садово- паркового строительства </t>
    </r>
    <r>
      <rPr>
        <sz val="8"/>
        <rFont val="Times New Roman"/>
        <family val="1"/>
        <charset val="204"/>
      </rPr>
      <t>+Основы проектирования приусадебных и дачных участков - 124ч.</t>
    </r>
  </si>
  <si>
    <r>
      <t xml:space="preserve">История </t>
    </r>
    <r>
      <rPr>
        <sz val="8"/>
        <color rgb="FF000000"/>
        <rFont val="Times New Roman"/>
        <family val="1"/>
        <charset val="204"/>
      </rPr>
      <t>+ Кубановедение - 3ч.</t>
    </r>
  </si>
  <si>
    <t xml:space="preserve">Инженерная графика и перспектива </t>
  </si>
  <si>
    <t>ОП. 13</t>
  </si>
  <si>
    <t>Рисунок и спецкомпозиция</t>
  </si>
  <si>
    <t>1З/11ДЗ/3Э</t>
  </si>
  <si>
    <t>1З/8ДЗ/2Э</t>
  </si>
  <si>
    <t>-/3ДЗ/-</t>
  </si>
  <si>
    <t>-/21ДЗ/10Э</t>
  </si>
  <si>
    <t>-/14ДЗ/4Э</t>
  </si>
  <si>
    <t>6З/40ДЗ/13Э</t>
  </si>
  <si>
    <t>-,ДЗ**</t>
  </si>
  <si>
    <t>**дифференцированные зачеты комплексные</t>
  </si>
  <si>
    <t>ДЗ**</t>
  </si>
  <si>
    <t>Информационные технологии в профессиональной деятельности/Адаптивные информационные и коммуникационные технологии</t>
  </si>
  <si>
    <r>
      <t>Основы менеджмента</t>
    </r>
    <r>
      <rPr>
        <i/>
        <sz val="8"/>
        <rFont val="Times New Roman"/>
        <family val="1"/>
        <charset val="204"/>
      </rPr>
      <t xml:space="preserve">+36 ч. на раздел Бережливое производство </t>
    </r>
  </si>
  <si>
    <r>
      <t>Профиль получаемого профессионального образования</t>
    </r>
    <r>
      <rPr>
        <b/>
        <sz val="9"/>
        <color theme="1"/>
        <rFont val="Times New Roman"/>
        <family val="1"/>
        <charset val="204"/>
      </rPr>
      <t xml:space="preserve">  – естественнонаучный</t>
    </r>
  </si>
  <si>
    <t>Основы финансовой грамотности/Основы интеллектуального труда, финансовой грамотности и предпринимательской деятельности</t>
  </si>
  <si>
    <t>год поступления - 2022</t>
  </si>
  <si>
    <t>год выпуска -  2026</t>
  </si>
  <si>
    <r>
      <t xml:space="preserve">I курс                   </t>
    </r>
    <r>
      <rPr>
        <sz val="8"/>
        <color theme="1"/>
        <rFont val="Times New Roman"/>
        <family val="1"/>
        <charset val="204"/>
      </rPr>
      <t>2022-2023 уч.год</t>
    </r>
  </si>
  <si>
    <r>
      <t xml:space="preserve">II курс                  </t>
    </r>
    <r>
      <rPr>
        <sz val="8"/>
        <color theme="1"/>
        <rFont val="Times New Roman"/>
        <family val="1"/>
        <charset val="204"/>
      </rPr>
      <t>2023-2024 уч.год</t>
    </r>
  </si>
  <si>
    <r>
      <t xml:space="preserve">III курс                  </t>
    </r>
    <r>
      <rPr>
        <sz val="8"/>
        <color theme="1"/>
        <rFont val="Times New Roman"/>
        <family val="1"/>
        <charset val="204"/>
      </rPr>
      <t>2024-2025 уч.год</t>
    </r>
  </si>
  <si>
    <r>
      <t xml:space="preserve">IV курс                   </t>
    </r>
    <r>
      <rPr>
        <sz val="8"/>
        <color theme="1"/>
        <rFont val="Times New Roman"/>
        <family val="1"/>
        <charset val="204"/>
      </rPr>
      <t>2025-2026 уч.год</t>
    </r>
  </si>
  <si>
    <t>Выполнение дипломной работы с 18.05.2026г. по 14.06.2026г. (всего 4 нед.)</t>
  </si>
  <si>
    <t>Защита дипломной работы с 15.06.2026г. по 28.06.2026г. (всего 2 нед.)</t>
  </si>
  <si>
    <t>для группы СПИЛС 11</t>
  </si>
  <si>
    <t>Распределение обязательной нагрузки по курсам и семестрам             (час. в семестр)</t>
  </si>
  <si>
    <t>Зам.директора (по учебной работе)                                     С.А. Глотова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</si>
</sst>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i/>
      <sz val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4BC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 vertical="center" indent="5"/>
    </xf>
    <xf numFmtId="0" fontId="5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7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7" fillId="7" borderId="1" xfId="0" applyFont="1" applyFill="1" applyBorder="1" applyAlignment="1">
      <alignment vertical="center" wrapText="1"/>
    </xf>
    <xf numFmtId="49" fontId="13" fillId="7" borderId="1" xfId="0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vertical="center" wrapText="1"/>
    </xf>
    <xf numFmtId="0" fontId="18" fillId="8" borderId="1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vertical="center" wrapText="1"/>
    </xf>
    <xf numFmtId="0" fontId="13" fillId="11" borderId="1" xfId="0" applyFont="1" applyFill="1" applyBorder="1" applyAlignment="1">
      <alignment vertical="center" wrapText="1"/>
    </xf>
    <xf numFmtId="49" fontId="13" fillId="11" borderId="1" xfId="0" applyNumberFormat="1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right" vertical="center" wrapTex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" fontId="13" fillId="5" borderId="1" xfId="0" applyNumberFormat="1" applyFont="1" applyFill="1" applyBorder="1" applyAlignment="1">
      <alignment horizontal="center" vertical="center" wrapText="1"/>
    </xf>
    <xf numFmtId="49" fontId="16" fillId="6" borderId="1" xfId="0" applyNumberFormat="1" applyFont="1" applyFill="1" applyBorder="1" applyAlignment="1">
      <alignment horizontal="center" vertical="center" wrapText="1"/>
    </xf>
    <xf numFmtId="49" fontId="16" fillId="6" borderId="10" xfId="0" applyNumberFormat="1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" fontId="13" fillId="5" borderId="3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1" fontId="13" fillId="7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10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14" fillId="0" borderId="1" xfId="0" applyFont="1" applyBorder="1" applyAlignment="1">
      <alignment vertical="top" wrapText="1"/>
    </xf>
    <xf numFmtId="0" fontId="20" fillId="8" borderId="1" xfId="0" applyFont="1" applyFill="1" applyBorder="1" applyAlignment="1">
      <alignment vertical="center" wrapText="1"/>
    </xf>
    <xf numFmtId="49" fontId="16" fillId="8" borderId="1" xfId="0" applyNumberFormat="1" applyFont="1" applyFill="1" applyBorder="1" applyAlignment="1">
      <alignment horizontal="center" vertical="center" wrapText="1"/>
    </xf>
    <xf numFmtId="1" fontId="13" fillId="10" borderId="1" xfId="0" applyNumberFormat="1" applyFont="1" applyFill="1" applyBorder="1" applyAlignment="1">
      <alignment horizontal="center" vertical="center" wrapText="1"/>
    </xf>
    <xf numFmtId="1" fontId="13" fillId="4" borderId="1" xfId="0" applyNumberFormat="1" applyFont="1" applyFill="1" applyBorder="1" applyAlignment="1">
      <alignment horizontal="center" vertical="center" wrapText="1"/>
    </xf>
    <xf numFmtId="1" fontId="13" fillId="11" borderId="1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6" fillId="6" borderId="1" xfId="0" applyNumberFormat="1" applyFont="1" applyFill="1" applyBorder="1" applyAlignment="1">
      <alignment horizontal="center" vertical="center" wrapText="1"/>
    </xf>
    <xf numFmtId="1" fontId="16" fillId="8" borderId="1" xfId="0" applyNumberFormat="1" applyFont="1" applyFill="1" applyBorder="1" applyAlignment="1">
      <alignment horizontal="center" vertical="center" wrapText="1"/>
    </xf>
    <xf numFmtId="1" fontId="15" fillId="8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1" fontId="13" fillId="8" borderId="1" xfId="0" applyNumberFormat="1" applyFont="1" applyFill="1" applyBorder="1" applyAlignment="1">
      <alignment horizontal="center" vertical="center" wrapText="1"/>
    </xf>
    <xf numFmtId="1" fontId="13" fillId="2" borderId="2" xfId="0" applyNumberFormat="1" applyFont="1" applyFill="1" applyBorder="1" applyAlignment="1">
      <alignment horizontal="center" vertical="center" wrapText="1"/>
    </xf>
    <xf numFmtId="1" fontId="16" fillId="6" borderId="9" xfId="0" applyNumberFormat="1" applyFont="1" applyFill="1" applyBorder="1" applyAlignment="1">
      <alignment horizontal="center" vertical="center" wrapText="1"/>
    </xf>
    <xf numFmtId="1" fontId="13" fillId="2" borderId="9" xfId="0" applyNumberFormat="1" applyFont="1" applyFill="1" applyBorder="1" applyAlignment="1">
      <alignment horizontal="center" vertical="center" wrapText="1"/>
    </xf>
    <xf numFmtId="1" fontId="16" fillId="6" borderId="10" xfId="0" applyNumberFormat="1" applyFont="1" applyFill="1" applyBorder="1" applyAlignment="1">
      <alignment horizontal="center" vertical="center" wrapText="1"/>
    </xf>
    <xf numFmtId="1" fontId="16" fillId="0" borderId="9" xfId="0" applyNumberFormat="1" applyFont="1" applyFill="1" applyBorder="1" applyAlignment="1">
      <alignment horizontal="center" vertical="center" wrapText="1"/>
    </xf>
    <xf numFmtId="1" fontId="16" fillId="8" borderId="10" xfId="0" applyNumberFormat="1" applyFont="1" applyFill="1" applyBorder="1" applyAlignment="1">
      <alignment horizontal="center" vertical="center" wrapText="1"/>
    </xf>
    <xf numFmtId="1" fontId="16" fillId="8" borderId="9" xfId="0" applyNumberFormat="1" applyFont="1" applyFill="1" applyBorder="1" applyAlignment="1">
      <alignment horizontal="center" vertical="center" wrapText="1"/>
    </xf>
    <xf numFmtId="1" fontId="13" fillId="11" borderId="9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1" fontId="20" fillId="6" borderId="1" xfId="0" applyNumberFormat="1" applyFont="1" applyFill="1" applyBorder="1" applyAlignment="1">
      <alignment horizontal="center" vertical="center" wrapText="1"/>
    </xf>
    <xf numFmtId="1" fontId="13" fillId="4" borderId="9" xfId="0" applyNumberFormat="1" applyFont="1" applyFill="1" applyBorder="1" applyAlignment="1">
      <alignment horizontal="center" vertical="center" wrapText="1"/>
    </xf>
    <xf numFmtId="1" fontId="15" fillId="0" borderId="9" xfId="0" applyNumberFormat="1" applyFont="1" applyBorder="1" applyAlignment="1">
      <alignment horizontal="center" vertical="center" wrapText="1"/>
    </xf>
    <xf numFmtId="1" fontId="16" fillId="0" borderId="9" xfId="0" applyNumberFormat="1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1" fontId="13" fillId="10" borderId="9" xfId="0" applyNumberFormat="1" applyFont="1" applyFill="1" applyBorder="1" applyAlignment="1">
      <alignment horizontal="center" vertical="center" wrapText="1"/>
    </xf>
    <xf numFmtId="1" fontId="6" fillId="0" borderId="0" xfId="0" applyNumberFormat="1" applyFont="1"/>
    <xf numFmtId="0" fontId="15" fillId="0" borderId="4" xfId="0" applyFont="1" applyFill="1" applyBorder="1" applyAlignment="1">
      <alignment horizontal="center" vertical="center" wrapText="1"/>
    </xf>
    <xf numFmtId="0" fontId="27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692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abSelected="1" view="pageBreakPreview" topLeftCell="A93" zoomScale="150" zoomScaleNormal="120" zoomScaleSheetLayoutView="150" workbookViewId="0">
      <selection activeCell="Q21" sqref="Q21:Q108"/>
    </sheetView>
  </sheetViews>
  <sheetFormatPr defaultRowHeight="15" x14ac:dyDescent="0.25"/>
  <cols>
    <col min="1" max="1" width="10.5703125" style="7" customWidth="1"/>
    <col min="2" max="2" width="41.85546875" customWidth="1"/>
    <col min="3" max="3" width="12.85546875" style="15" customWidth="1"/>
    <col min="4" max="4" width="5.7109375" customWidth="1"/>
    <col min="5" max="5" width="6.28515625" customWidth="1"/>
    <col min="6" max="6" width="6.5703125" customWidth="1"/>
    <col min="7" max="7" width="8.140625" customWidth="1"/>
    <col min="8" max="8" width="6.140625" customWidth="1"/>
    <col min="9" max="9" width="5.7109375" customWidth="1"/>
    <col min="10" max="10" width="6.28515625" customWidth="1"/>
    <col min="11" max="13" width="5.7109375" customWidth="1"/>
    <col min="14" max="15" width="6.7109375" customWidth="1"/>
    <col min="16" max="16" width="6.5703125" customWidth="1"/>
    <col min="17" max="17" width="17" customWidth="1"/>
  </cols>
  <sheetData>
    <row r="1" spans="1:17" x14ac:dyDescent="0.25">
      <c r="A1" s="132" t="s">
        <v>214</v>
      </c>
      <c r="B1" s="132"/>
      <c r="I1" s="126"/>
      <c r="J1" s="126"/>
      <c r="K1" s="126"/>
      <c r="L1" s="126"/>
      <c r="M1" s="126"/>
      <c r="N1" s="126"/>
      <c r="O1" s="126"/>
      <c r="P1" s="126"/>
    </row>
    <row r="2" spans="1:17" x14ac:dyDescent="0.25">
      <c r="A2" s="132" t="s">
        <v>215</v>
      </c>
      <c r="B2" s="132"/>
      <c r="I2" s="127"/>
      <c r="J2" s="127"/>
      <c r="K2" s="127"/>
      <c r="L2" s="127"/>
      <c r="M2" s="127"/>
      <c r="N2" s="127"/>
      <c r="O2" s="127"/>
      <c r="P2" s="127"/>
    </row>
    <row r="3" spans="1:17" x14ac:dyDescent="0.25">
      <c r="I3" s="126"/>
      <c r="J3" s="126"/>
      <c r="K3" s="126"/>
      <c r="L3" s="126"/>
      <c r="M3" s="126"/>
      <c r="N3" s="126"/>
      <c r="O3" s="126"/>
      <c r="P3" s="126"/>
    </row>
    <row r="4" spans="1:17" x14ac:dyDescent="0.25">
      <c r="I4" s="127"/>
      <c r="J4" s="127"/>
      <c r="K4" s="127"/>
      <c r="L4" s="127"/>
      <c r="M4" s="127"/>
      <c r="N4" s="127"/>
      <c r="O4" s="127"/>
      <c r="P4" s="127"/>
    </row>
    <row r="5" spans="1:17" ht="6" customHeight="1" x14ac:dyDescent="0.25"/>
    <row r="6" spans="1:17" ht="16.5" customHeight="1" x14ac:dyDescent="0.25">
      <c r="B6" s="129" t="s">
        <v>162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7" ht="15.75" x14ac:dyDescent="0.25">
      <c r="B7" s="130" t="s">
        <v>163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</row>
    <row r="8" spans="1:17" ht="15.75" x14ac:dyDescent="0.25">
      <c r="B8" s="130" t="s">
        <v>164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1:17" ht="15.75" x14ac:dyDescent="0.25">
      <c r="B9" s="130" t="s">
        <v>165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</row>
    <row r="10" spans="1:17" ht="15.75" x14ac:dyDescent="0.25">
      <c r="B10" s="130" t="s">
        <v>166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1:17" ht="15.75" x14ac:dyDescent="0.25">
      <c r="B11" s="130" t="s">
        <v>167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</row>
    <row r="12" spans="1:17" ht="15.75" x14ac:dyDescent="0.25">
      <c r="B12" s="130" t="s">
        <v>168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</row>
    <row r="13" spans="1:17" ht="15.75" x14ac:dyDescent="0.25">
      <c r="B13" s="130" t="s">
        <v>169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</row>
    <row r="14" spans="1:17" ht="14.25" customHeight="1" x14ac:dyDescent="0.25">
      <c r="B14" s="141" t="s">
        <v>222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</row>
    <row r="15" spans="1:17" x14ac:dyDescent="0.25">
      <c r="G15" s="144" t="s">
        <v>170</v>
      </c>
      <c r="H15" s="144"/>
      <c r="I15" s="144"/>
      <c r="J15" s="144"/>
      <c r="K15" s="144"/>
      <c r="L15" s="144"/>
      <c r="M15" s="144"/>
      <c r="N15" s="144"/>
      <c r="O15" s="144"/>
      <c r="P15" s="144"/>
      <c r="Q15" s="144"/>
    </row>
    <row r="16" spans="1:17" ht="11.25" customHeight="1" x14ac:dyDescent="0.25">
      <c r="G16" s="128" t="s">
        <v>171</v>
      </c>
      <c r="H16" s="128"/>
      <c r="I16" s="128"/>
      <c r="J16" s="128"/>
      <c r="K16" s="128"/>
      <c r="L16" s="128"/>
      <c r="M16" s="128"/>
      <c r="N16" s="128"/>
      <c r="O16" s="128"/>
      <c r="P16" s="128"/>
      <c r="Q16" s="128"/>
    </row>
    <row r="17" spans="1:19" ht="11.25" customHeight="1" x14ac:dyDescent="0.25">
      <c r="G17" s="128" t="s">
        <v>172</v>
      </c>
      <c r="H17" s="128"/>
      <c r="I17" s="128"/>
      <c r="J17" s="128"/>
      <c r="K17" s="128"/>
      <c r="L17" s="128"/>
      <c r="M17" s="128"/>
      <c r="N17" s="128"/>
      <c r="O17" s="128"/>
      <c r="P17" s="128"/>
      <c r="Q17" s="128"/>
    </row>
    <row r="18" spans="1:19" ht="11.25" customHeight="1" x14ac:dyDescent="0.25">
      <c r="G18" s="145" t="s">
        <v>173</v>
      </c>
      <c r="H18" s="145"/>
      <c r="I18" s="145"/>
      <c r="J18" s="145"/>
      <c r="K18" s="145"/>
      <c r="L18" s="145"/>
      <c r="M18" s="145"/>
      <c r="N18" s="145"/>
      <c r="O18" s="145"/>
      <c r="P18" s="145"/>
      <c r="Q18" s="145"/>
    </row>
    <row r="19" spans="1:19" ht="10.5" customHeight="1" x14ac:dyDescent="0.25">
      <c r="G19" s="143" t="s">
        <v>212</v>
      </c>
      <c r="H19" s="143"/>
      <c r="I19" s="143"/>
      <c r="J19" s="143"/>
      <c r="K19" s="143"/>
      <c r="L19" s="143"/>
      <c r="M19" s="143"/>
      <c r="N19" s="143"/>
      <c r="O19" s="143"/>
      <c r="P19" s="143"/>
      <c r="Q19" s="143"/>
    </row>
    <row r="20" spans="1:19" s="7" customFormat="1" ht="12" customHeight="1" x14ac:dyDescent="0.2">
      <c r="A20" s="131"/>
      <c r="B20" s="131"/>
      <c r="C20" s="131"/>
      <c r="D20" s="131"/>
      <c r="E20" s="131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</row>
    <row r="21" spans="1:19" ht="23.25" customHeight="1" x14ac:dyDescent="0.25">
      <c r="A21" s="152" t="s">
        <v>0</v>
      </c>
      <c r="B21" s="153" t="s">
        <v>1</v>
      </c>
      <c r="C21" s="156" t="s">
        <v>2</v>
      </c>
      <c r="D21" s="125" t="s">
        <v>3</v>
      </c>
      <c r="E21" s="125"/>
      <c r="F21" s="125"/>
      <c r="G21" s="125"/>
      <c r="H21" s="125"/>
      <c r="I21" s="125" t="s">
        <v>223</v>
      </c>
      <c r="J21" s="125"/>
      <c r="K21" s="125"/>
      <c r="L21" s="125"/>
      <c r="M21" s="125"/>
      <c r="N21" s="125"/>
      <c r="O21" s="125"/>
      <c r="P21" s="125"/>
      <c r="Q21" s="122"/>
    </row>
    <row r="22" spans="1:19" ht="15.75" hidden="1" customHeight="1" thickBot="1" x14ac:dyDescent="0.3">
      <c r="A22" s="152"/>
      <c r="B22" s="154"/>
      <c r="C22" s="157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2"/>
    </row>
    <row r="23" spans="1:19" ht="15.75" hidden="1" customHeight="1" thickBot="1" x14ac:dyDescent="0.3">
      <c r="A23" s="152"/>
      <c r="B23" s="154"/>
      <c r="C23" s="157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2"/>
    </row>
    <row r="24" spans="1:19" ht="25.5" customHeight="1" x14ac:dyDescent="0.25">
      <c r="A24" s="152"/>
      <c r="B24" s="154"/>
      <c r="C24" s="157"/>
      <c r="D24" s="115" t="s">
        <v>4</v>
      </c>
      <c r="E24" s="115" t="s">
        <v>5</v>
      </c>
      <c r="F24" s="125" t="s">
        <v>6</v>
      </c>
      <c r="G24" s="125"/>
      <c r="H24" s="125"/>
      <c r="I24" s="123" t="s">
        <v>216</v>
      </c>
      <c r="J24" s="124"/>
      <c r="K24" s="123" t="s">
        <v>217</v>
      </c>
      <c r="L24" s="124"/>
      <c r="M24" s="123" t="s">
        <v>218</v>
      </c>
      <c r="N24" s="124"/>
      <c r="O24" s="123" t="s">
        <v>219</v>
      </c>
      <c r="P24" s="124"/>
      <c r="Q24" s="122"/>
    </row>
    <row r="25" spans="1:19" ht="10.5" customHeight="1" x14ac:dyDescent="0.25">
      <c r="A25" s="152"/>
      <c r="B25" s="154"/>
      <c r="C25" s="157"/>
      <c r="D25" s="115"/>
      <c r="E25" s="115"/>
      <c r="F25" s="115" t="s">
        <v>11</v>
      </c>
      <c r="G25" s="123" t="s">
        <v>12</v>
      </c>
      <c r="H25" s="124"/>
      <c r="I25" s="1" t="s">
        <v>13</v>
      </c>
      <c r="J25" s="1" t="s">
        <v>14</v>
      </c>
      <c r="K25" s="1" t="s">
        <v>15</v>
      </c>
      <c r="L25" s="1" t="s">
        <v>16</v>
      </c>
      <c r="M25" s="1" t="s">
        <v>17</v>
      </c>
      <c r="N25" s="1" t="s">
        <v>18</v>
      </c>
      <c r="O25" s="1" t="s">
        <v>123</v>
      </c>
      <c r="P25" s="1" t="s">
        <v>124</v>
      </c>
      <c r="Q25" s="122"/>
    </row>
    <row r="26" spans="1:19" ht="58.5" customHeight="1" x14ac:dyDescent="0.25">
      <c r="A26" s="152"/>
      <c r="B26" s="155"/>
      <c r="C26" s="158"/>
      <c r="D26" s="115"/>
      <c r="E26" s="115"/>
      <c r="F26" s="115"/>
      <c r="G26" s="2" t="s">
        <v>19</v>
      </c>
      <c r="H26" s="2" t="s">
        <v>20</v>
      </c>
      <c r="I26" s="1" t="s">
        <v>76</v>
      </c>
      <c r="J26" s="1" t="s">
        <v>77</v>
      </c>
      <c r="K26" s="1" t="s">
        <v>78</v>
      </c>
      <c r="L26" s="1" t="s">
        <v>160</v>
      </c>
      <c r="M26" s="1" t="s">
        <v>145</v>
      </c>
      <c r="N26" s="1" t="s">
        <v>146</v>
      </c>
      <c r="O26" s="1" t="s">
        <v>147</v>
      </c>
      <c r="P26" s="1" t="s">
        <v>174</v>
      </c>
      <c r="Q26" s="122"/>
    </row>
    <row r="27" spans="1:19" s="4" customFormat="1" ht="12" customHeight="1" x14ac:dyDescent="0.25">
      <c r="A27" s="13">
        <v>1</v>
      </c>
      <c r="B27" s="3">
        <v>2</v>
      </c>
      <c r="C27" s="14">
        <v>3</v>
      </c>
      <c r="D27" s="3">
        <v>4</v>
      </c>
      <c r="E27" s="3">
        <v>5</v>
      </c>
      <c r="F27" s="3">
        <v>6</v>
      </c>
      <c r="G27" s="3">
        <v>7</v>
      </c>
      <c r="H27" s="3">
        <v>8</v>
      </c>
      <c r="I27" s="3">
        <v>9</v>
      </c>
      <c r="J27" s="3">
        <v>10</v>
      </c>
      <c r="K27" s="3">
        <v>11</v>
      </c>
      <c r="L27" s="3">
        <v>12</v>
      </c>
      <c r="M27" s="3">
        <v>13</v>
      </c>
      <c r="N27" s="3">
        <v>14</v>
      </c>
      <c r="O27" s="3">
        <v>15</v>
      </c>
      <c r="P27" s="3">
        <v>16</v>
      </c>
      <c r="Q27" s="102"/>
    </row>
    <row r="28" spans="1:19" s="7" customFormat="1" ht="14.25" x14ac:dyDescent="0.2">
      <c r="A28" s="5" t="s">
        <v>21</v>
      </c>
      <c r="B28" s="27" t="s">
        <v>98</v>
      </c>
      <c r="C28" s="28" t="s">
        <v>201</v>
      </c>
      <c r="D28" s="29">
        <f t="shared" ref="D28:P28" si="0">SUM(D46+D42+D29)</f>
        <v>2106</v>
      </c>
      <c r="E28" s="29">
        <f t="shared" si="0"/>
        <v>702</v>
      </c>
      <c r="F28" s="29">
        <f t="shared" si="0"/>
        <v>1404</v>
      </c>
      <c r="G28" s="29">
        <f t="shared" si="0"/>
        <v>772</v>
      </c>
      <c r="H28" s="29">
        <f t="shared" si="0"/>
        <v>0</v>
      </c>
      <c r="I28" s="29">
        <f>I29+I42+I46</f>
        <v>576</v>
      </c>
      <c r="J28" s="29">
        <f>J29+J42+J46</f>
        <v>769</v>
      </c>
      <c r="K28" s="29">
        <f>SUM(K46+K42+K29)</f>
        <v>59</v>
      </c>
      <c r="L28" s="29">
        <f t="shared" si="0"/>
        <v>0</v>
      </c>
      <c r="M28" s="29">
        <f t="shared" si="0"/>
        <v>0</v>
      </c>
      <c r="N28" s="29">
        <f t="shared" si="0"/>
        <v>0</v>
      </c>
      <c r="O28" s="29">
        <f t="shared" si="0"/>
        <v>0</v>
      </c>
      <c r="P28" s="29">
        <f t="shared" si="0"/>
        <v>0</v>
      </c>
    </row>
    <row r="29" spans="1:19" s="7" customFormat="1" ht="28.5" x14ac:dyDescent="0.2">
      <c r="A29" s="6" t="s">
        <v>80</v>
      </c>
      <c r="B29" s="30" t="s">
        <v>81</v>
      </c>
      <c r="C29" s="31" t="s">
        <v>202</v>
      </c>
      <c r="D29" s="76">
        <f t="shared" ref="D29:G29" si="1">SUM(D30:D41)</f>
        <v>1632</v>
      </c>
      <c r="E29" s="76">
        <f t="shared" si="1"/>
        <v>544</v>
      </c>
      <c r="F29" s="76">
        <f t="shared" si="1"/>
        <v>1088</v>
      </c>
      <c r="G29" s="76">
        <f t="shared" si="1"/>
        <v>574</v>
      </c>
      <c r="H29" s="76">
        <f>SUM(H30:H41)</f>
        <v>0</v>
      </c>
      <c r="I29" s="76">
        <f t="shared" ref="I29:P29" si="2">SUM(I30:I41)</f>
        <v>408</v>
      </c>
      <c r="J29" s="76">
        <f t="shared" si="2"/>
        <v>621</v>
      </c>
      <c r="K29" s="76">
        <f t="shared" si="2"/>
        <v>59</v>
      </c>
      <c r="L29" s="76">
        <f t="shared" si="2"/>
        <v>0</v>
      </c>
      <c r="M29" s="76">
        <f t="shared" si="2"/>
        <v>0</v>
      </c>
      <c r="N29" s="76">
        <f t="shared" si="2"/>
        <v>0</v>
      </c>
      <c r="O29" s="76">
        <f t="shared" si="2"/>
        <v>0</v>
      </c>
      <c r="P29" s="76">
        <f t="shared" si="2"/>
        <v>0</v>
      </c>
      <c r="Q29" s="103"/>
      <c r="S29" s="101"/>
    </row>
    <row r="30" spans="1:19" s="7" customFormat="1" x14ac:dyDescent="0.2">
      <c r="A30" s="68" t="s">
        <v>82</v>
      </c>
      <c r="B30" s="32" t="s">
        <v>175</v>
      </c>
      <c r="C30" s="33" t="s">
        <v>128</v>
      </c>
      <c r="D30" s="77">
        <v>117</v>
      </c>
      <c r="E30" s="77">
        <v>39</v>
      </c>
      <c r="F30" s="77">
        <v>78</v>
      </c>
      <c r="G30" s="77">
        <v>40</v>
      </c>
      <c r="H30" s="77"/>
      <c r="I30" s="77">
        <v>32</v>
      </c>
      <c r="J30" s="77">
        <v>46</v>
      </c>
      <c r="K30" s="77"/>
      <c r="L30" s="77"/>
      <c r="M30" s="77"/>
      <c r="N30" s="77"/>
      <c r="O30" s="77"/>
      <c r="P30" s="77"/>
      <c r="Q30" s="104"/>
    </row>
    <row r="31" spans="1:19" s="7" customFormat="1" x14ac:dyDescent="0.2">
      <c r="A31" s="68" t="s">
        <v>83</v>
      </c>
      <c r="B31" s="32" t="s">
        <v>176</v>
      </c>
      <c r="C31" s="33" t="s">
        <v>207</v>
      </c>
      <c r="D31" s="77">
        <v>176</v>
      </c>
      <c r="E31" s="77">
        <v>59</v>
      </c>
      <c r="F31" s="77">
        <v>117</v>
      </c>
      <c r="G31" s="77">
        <v>80</v>
      </c>
      <c r="H31" s="77"/>
      <c r="I31" s="77">
        <v>48</v>
      </c>
      <c r="J31" s="77">
        <v>69</v>
      </c>
      <c r="K31" s="77"/>
      <c r="L31" s="77"/>
      <c r="M31" s="77"/>
      <c r="N31" s="77"/>
      <c r="O31" s="77"/>
      <c r="P31" s="77"/>
      <c r="Q31" s="104"/>
    </row>
    <row r="32" spans="1:19" s="7" customFormat="1" x14ac:dyDescent="0.2">
      <c r="A32" s="68" t="s">
        <v>84</v>
      </c>
      <c r="B32" s="32" t="s">
        <v>186</v>
      </c>
      <c r="C32" s="33" t="s">
        <v>209</v>
      </c>
      <c r="D32" s="36">
        <f>SUM(E32:F32)</f>
        <v>54</v>
      </c>
      <c r="E32" s="36">
        <v>18</v>
      </c>
      <c r="F32" s="36">
        <f>SUM(I32:P32)</f>
        <v>36</v>
      </c>
      <c r="G32" s="79">
        <v>10</v>
      </c>
      <c r="H32" s="78"/>
      <c r="I32" s="78"/>
      <c r="J32" s="78">
        <v>36</v>
      </c>
      <c r="K32" s="83"/>
      <c r="L32" s="83"/>
      <c r="M32" s="83"/>
      <c r="N32" s="83"/>
      <c r="O32" s="83"/>
      <c r="P32" s="83"/>
      <c r="Q32" s="104"/>
    </row>
    <row r="33" spans="1:17" s="7" customFormat="1" x14ac:dyDescent="0.2">
      <c r="A33" s="68" t="s">
        <v>85</v>
      </c>
      <c r="B33" s="32" t="s">
        <v>30</v>
      </c>
      <c r="C33" s="33" t="s">
        <v>125</v>
      </c>
      <c r="D33" s="36">
        <f t="shared" ref="D33:D40" si="3">SUM(E33:F33)</f>
        <v>175</v>
      </c>
      <c r="E33" s="36">
        <v>58</v>
      </c>
      <c r="F33" s="36">
        <f t="shared" ref="F33:F40" si="4">SUM(I33:P33)</f>
        <v>117</v>
      </c>
      <c r="G33" s="78">
        <v>117</v>
      </c>
      <c r="H33" s="78"/>
      <c r="I33" s="78">
        <v>48</v>
      </c>
      <c r="J33" s="78">
        <v>69</v>
      </c>
      <c r="K33" s="84"/>
      <c r="L33" s="36"/>
      <c r="M33" s="36"/>
      <c r="N33" s="36"/>
      <c r="O33" s="36"/>
      <c r="P33" s="36"/>
      <c r="Q33" s="104"/>
    </row>
    <row r="34" spans="1:17" s="7" customFormat="1" ht="15.75" customHeight="1" x14ac:dyDescent="0.2">
      <c r="A34" s="68" t="s">
        <v>86</v>
      </c>
      <c r="B34" s="70" t="s">
        <v>100</v>
      </c>
      <c r="C34" s="33" t="s">
        <v>128</v>
      </c>
      <c r="D34" s="36">
        <f t="shared" si="3"/>
        <v>234</v>
      </c>
      <c r="E34" s="36">
        <v>78</v>
      </c>
      <c r="F34" s="36">
        <f t="shared" si="4"/>
        <v>156</v>
      </c>
      <c r="G34" s="78">
        <v>90</v>
      </c>
      <c r="H34" s="78"/>
      <c r="I34" s="78">
        <v>64</v>
      </c>
      <c r="J34" s="78">
        <v>92</v>
      </c>
      <c r="K34" s="84"/>
      <c r="L34" s="36"/>
      <c r="M34" s="36"/>
      <c r="N34" s="36"/>
      <c r="O34" s="36"/>
      <c r="P34" s="36"/>
      <c r="Q34" s="104"/>
    </row>
    <row r="35" spans="1:17" s="7" customFormat="1" x14ac:dyDescent="0.2">
      <c r="A35" s="68" t="s">
        <v>87</v>
      </c>
      <c r="B35" s="32" t="s">
        <v>197</v>
      </c>
      <c r="C35" s="33" t="s">
        <v>127</v>
      </c>
      <c r="D35" s="36">
        <f t="shared" si="3"/>
        <v>180</v>
      </c>
      <c r="E35" s="36">
        <v>60</v>
      </c>
      <c r="F35" s="36">
        <f t="shared" si="4"/>
        <v>120</v>
      </c>
      <c r="G35" s="78">
        <v>20</v>
      </c>
      <c r="H35" s="79"/>
      <c r="I35" s="79">
        <v>21</v>
      </c>
      <c r="J35" s="79">
        <v>40</v>
      </c>
      <c r="K35" s="80">
        <v>59</v>
      </c>
      <c r="L35" s="36"/>
      <c r="M35" s="36"/>
      <c r="N35" s="36"/>
      <c r="O35" s="36"/>
      <c r="P35" s="36"/>
      <c r="Q35" s="104"/>
    </row>
    <row r="36" spans="1:17" s="7" customFormat="1" x14ac:dyDescent="0.2">
      <c r="A36" s="68" t="s">
        <v>88</v>
      </c>
      <c r="B36" s="32" t="s">
        <v>31</v>
      </c>
      <c r="C36" s="33" t="s">
        <v>126</v>
      </c>
      <c r="D36" s="36">
        <f t="shared" si="3"/>
        <v>176</v>
      </c>
      <c r="E36" s="36">
        <v>59</v>
      </c>
      <c r="F36" s="36">
        <f t="shared" si="4"/>
        <v>117</v>
      </c>
      <c r="G36" s="78">
        <v>117</v>
      </c>
      <c r="H36" s="79"/>
      <c r="I36" s="79">
        <v>48</v>
      </c>
      <c r="J36" s="79">
        <v>69</v>
      </c>
      <c r="K36" s="80"/>
      <c r="L36" s="36"/>
      <c r="M36" s="36"/>
      <c r="N36" s="36"/>
      <c r="O36" s="36"/>
      <c r="P36" s="36"/>
      <c r="Q36" s="104"/>
    </row>
    <row r="37" spans="1:17" s="7" customFormat="1" x14ac:dyDescent="0.2">
      <c r="A37" s="68" t="s">
        <v>89</v>
      </c>
      <c r="B37" s="32" t="s">
        <v>190</v>
      </c>
      <c r="C37" s="33" t="s">
        <v>125</v>
      </c>
      <c r="D37" s="36">
        <f t="shared" si="3"/>
        <v>105</v>
      </c>
      <c r="E37" s="36">
        <v>35</v>
      </c>
      <c r="F37" s="36">
        <f t="shared" si="4"/>
        <v>70</v>
      </c>
      <c r="G37" s="78">
        <v>20</v>
      </c>
      <c r="H37" s="79"/>
      <c r="I37" s="79">
        <v>32</v>
      </c>
      <c r="J37" s="79">
        <v>38</v>
      </c>
      <c r="K37" s="80"/>
      <c r="L37" s="36"/>
      <c r="M37" s="36"/>
      <c r="N37" s="36"/>
      <c r="O37" s="36"/>
      <c r="P37" s="36"/>
      <c r="Q37" s="104"/>
    </row>
    <row r="38" spans="1:17" s="7" customFormat="1" x14ac:dyDescent="0.2">
      <c r="A38" s="68" t="s">
        <v>90</v>
      </c>
      <c r="B38" s="32" t="s">
        <v>105</v>
      </c>
      <c r="C38" s="33" t="s">
        <v>207</v>
      </c>
      <c r="D38" s="36">
        <f t="shared" si="3"/>
        <v>145</v>
      </c>
      <c r="E38" s="36">
        <v>48</v>
      </c>
      <c r="F38" s="36">
        <f t="shared" si="4"/>
        <v>97</v>
      </c>
      <c r="G38" s="78">
        <v>38</v>
      </c>
      <c r="H38" s="79"/>
      <c r="I38" s="79">
        <v>51</v>
      </c>
      <c r="J38" s="79">
        <v>46</v>
      </c>
      <c r="K38" s="80"/>
      <c r="L38" s="36"/>
      <c r="M38" s="36"/>
      <c r="N38" s="36"/>
      <c r="O38" s="36"/>
      <c r="P38" s="36"/>
      <c r="Q38" s="104"/>
    </row>
    <row r="39" spans="1:17" s="7" customFormat="1" ht="27.75" customHeight="1" x14ac:dyDescent="0.2">
      <c r="A39" s="68" t="s">
        <v>104</v>
      </c>
      <c r="B39" s="32" t="s">
        <v>102</v>
      </c>
      <c r="C39" s="33" t="s">
        <v>125</v>
      </c>
      <c r="D39" s="36">
        <f t="shared" si="3"/>
        <v>108</v>
      </c>
      <c r="E39" s="36">
        <v>36</v>
      </c>
      <c r="F39" s="36">
        <f t="shared" si="4"/>
        <v>72</v>
      </c>
      <c r="G39" s="79">
        <v>16</v>
      </c>
      <c r="H39" s="79"/>
      <c r="I39" s="79">
        <v>32</v>
      </c>
      <c r="J39" s="79">
        <v>40</v>
      </c>
      <c r="K39" s="80"/>
      <c r="L39" s="36"/>
      <c r="M39" s="36"/>
      <c r="N39" s="36"/>
      <c r="O39" s="36"/>
      <c r="P39" s="36"/>
      <c r="Q39" s="104"/>
    </row>
    <row r="40" spans="1:17" s="7" customFormat="1" ht="12" customHeight="1" x14ac:dyDescent="0.2">
      <c r="A40" s="68" t="s">
        <v>180</v>
      </c>
      <c r="B40" s="32" t="s">
        <v>91</v>
      </c>
      <c r="C40" s="33" t="s">
        <v>125</v>
      </c>
      <c r="D40" s="36">
        <f t="shared" si="3"/>
        <v>108</v>
      </c>
      <c r="E40" s="36">
        <v>36</v>
      </c>
      <c r="F40" s="36">
        <f t="shared" si="4"/>
        <v>72</v>
      </c>
      <c r="G40" s="78">
        <v>16</v>
      </c>
      <c r="H40" s="78"/>
      <c r="I40" s="78">
        <v>32</v>
      </c>
      <c r="J40" s="78">
        <v>40</v>
      </c>
      <c r="K40" s="83"/>
      <c r="L40" s="83"/>
      <c r="M40" s="83"/>
      <c r="N40" s="83"/>
      <c r="O40" s="83"/>
      <c r="P40" s="83"/>
    </row>
    <row r="41" spans="1:17" s="7" customFormat="1" x14ac:dyDescent="0.2">
      <c r="A41" s="68" t="s">
        <v>194</v>
      </c>
      <c r="B41" s="32" t="s">
        <v>183</v>
      </c>
      <c r="C41" s="33" t="s">
        <v>209</v>
      </c>
      <c r="D41" s="36">
        <f>SUM(E41:F41)</f>
        <v>54</v>
      </c>
      <c r="E41" s="36">
        <v>18</v>
      </c>
      <c r="F41" s="36">
        <f>SUM(I41:P41)</f>
        <v>36</v>
      </c>
      <c r="G41" s="79">
        <v>10</v>
      </c>
      <c r="H41" s="78"/>
      <c r="I41" s="78"/>
      <c r="J41" s="78">
        <v>36</v>
      </c>
      <c r="K41" s="83"/>
      <c r="L41" s="83"/>
      <c r="M41" s="83"/>
      <c r="N41" s="83"/>
      <c r="O41" s="83"/>
      <c r="P41" s="83"/>
      <c r="Q41" s="104"/>
    </row>
    <row r="42" spans="1:17" s="7" customFormat="1" ht="27.75" customHeight="1" x14ac:dyDescent="0.2">
      <c r="A42" s="6" t="s">
        <v>93</v>
      </c>
      <c r="B42" s="30" t="s">
        <v>99</v>
      </c>
      <c r="C42" s="31" t="s">
        <v>161</v>
      </c>
      <c r="D42" s="76">
        <f t="shared" ref="D42:G42" si="5">SUM(D43:D45)</f>
        <v>420</v>
      </c>
      <c r="E42" s="76">
        <f t="shared" si="5"/>
        <v>140</v>
      </c>
      <c r="F42" s="76">
        <f t="shared" si="5"/>
        <v>280</v>
      </c>
      <c r="G42" s="76">
        <f t="shared" si="5"/>
        <v>190</v>
      </c>
      <c r="H42" s="76">
        <f>SUM(H43:H45)</f>
        <v>0</v>
      </c>
      <c r="I42" s="76">
        <f t="shared" ref="I42:P42" si="6">SUM(I43:I45)</f>
        <v>168</v>
      </c>
      <c r="J42" s="76">
        <f t="shared" si="6"/>
        <v>112</v>
      </c>
      <c r="K42" s="76">
        <f t="shared" si="6"/>
        <v>0</v>
      </c>
      <c r="L42" s="76">
        <f t="shared" si="6"/>
        <v>0</v>
      </c>
      <c r="M42" s="76">
        <f t="shared" si="6"/>
        <v>0</v>
      </c>
      <c r="N42" s="76">
        <f t="shared" si="6"/>
        <v>0</v>
      </c>
      <c r="O42" s="76">
        <f t="shared" si="6"/>
        <v>0</v>
      </c>
      <c r="P42" s="76">
        <f t="shared" si="6"/>
        <v>0</v>
      </c>
    </row>
    <row r="43" spans="1:17" s="7" customFormat="1" x14ac:dyDescent="0.2">
      <c r="A43" s="21" t="s">
        <v>95</v>
      </c>
      <c r="B43" s="32" t="s">
        <v>94</v>
      </c>
      <c r="C43" s="33" t="s">
        <v>125</v>
      </c>
      <c r="D43" s="36">
        <f t="shared" ref="D43:D45" si="7">SUM(E43:F43)</f>
        <v>150</v>
      </c>
      <c r="E43" s="36">
        <v>50</v>
      </c>
      <c r="F43" s="36">
        <f t="shared" ref="F43:F45" si="8">SUM(I43:P43)</f>
        <v>100</v>
      </c>
      <c r="G43" s="78">
        <v>90</v>
      </c>
      <c r="H43" s="78"/>
      <c r="I43" s="78">
        <v>32</v>
      </c>
      <c r="J43" s="78">
        <v>68</v>
      </c>
      <c r="K43" s="83"/>
      <c r="L43" s="83"/>
      <c r="M43" s="83"/>
      <c r="N43" s="83"/>
      <c r="O43" s="83"/>
      <c r="P43" s="83"/>
    </row>
    <row r="44" spans="1:17" s="7" customFormat="1" x14ac:dyDescent="0.2">
      <c r="A44" s="21" t="s">
        <v>181</v>
      </c>
      <c r="B44" s="32" t="s">
        <v>101</v>
      </c>
      <c r="C44" s="33" t="s">
        <v>125</v>
      </c>
      <c r="D44" s="36">
        <f t="shared" si="7"/>
        <v>162</v>
      </c>
      <c r="E44" s="36">
        <v>54</v>
      </c>
      <c r="F44" s="36">
        <f t="shared" si="8"/>
        <v>108</v>
      </c>
      <c r="G44" s="78">
        <v>80</v>
      </c>
      <c r="H44" s="78"/>
      <c r="I44" s="78">
        <v>64</v>
      </c>
      <c r="J44" s="78">
        <v>44</v>
      </c>
      <c r="K44" s="83"/>
      <c r="L44" s="83"/>
      <c r="M44" s="83"/>
      <c r="N44" s="83"/>
      <c r="O44" s="83"/>
      <c r="P44" s="83"/>
    </row>
    <row r="45" spans="1:17" s="7" customFormat="1" x14ac:dyDescent="0.2">
      <c r="A45" s="21" t="s">
        <v>195</v>
      </c>
      <c r="B45" s="32" t="s">
        <v>103</v>
      </c>
      <c r="C45" s="33" t="s">
        <v>149</v>
      </c>
      <c r="D45" s="36">
        <f t="shared" si="7"/>
        <v>108</v>
      </c>
      <c r="E45" s="36">
        <v>36</v>
      </c>
      <c r="F45" s="36">
        <f t="shared" si="8"/>
        <v>72</v>
      </c>
      <c r="G45" s="78">
        <v>20</v>
      </c>
      <c r="H45" s="78"/>
      <c r="I45" s="78">
        <v>72</v>
      </c>
      <c r="J45" s="78"/>
      <c r="K45" s="83"/>
      <c r="L45" s="83"/>
      <c r="M45" s="83"/>
      <c r="N45" s="83"/>
      <c r="O45" s="83"/>
      <c r="P45" s="83"/>
    </row>
    <row r="46" spans="1:17" s="7" customFormat="1" ht="14.25" x14ac:dyDescent="0.2">
      <c r="A46" s="22" t="s">
        <v>96</v>
      </c>
      <c r="B46" s="37" t="s">
        <v>97</v>
      </c>
      <c r="C46" s="38" t="s">
        <v>133</v>
      </c>
      <c r="D46" s="66">
        <f t="shared" ref="D46:F46" si="9">SUM(D47)</f>
        <v>54</v>
      </c>
      <c r="E46" s="66">
        <f t="shared" si="9"/>
        <v>18</v>
      </c>
      <c r="F46" s="66">
        <f t="shared" si="9"/>
        <v>36</v>
      </c>
      <c r="G46" s="66">
        <f>SUM(G47)</f>
        <v>8</v>
      </c>
      <c r="H46" s="66">
        <f>SUM(H47:H48)</f>
        <v>0</v>
      </c>
      <c r="I46" s="66">
        <f t="shared" ref="I46:P46" si="10">SUM(I47:I48)</f>
        <v>0</v>
      </c>
      <c r="J46" s="66">
        <f t="shared" si="10"/>
        <v>36</v>
      </c>
      <c r="K46" s="66">
        <f t="shared" si="10"/>
        <v>0</v>
      </c>
      <c r="L46" s="66">
        <f t="shared" si="10"/>
        <v>0</v>
      </c>
      <c r="M46" s="66">
        <f t="shared" si="10"/>
        <v>0</v>
      </c>
      <c r="N46" s="66">
        <f t="shared" si="10"/>
        <v>0</v>
      </c>
      <c r="O46" s="66">
        <f t="shared" si="10"/>
        <v>0</v>
      </c>
      <c r="P46" s="66">
        <f t="shared" si="10"/>
        <v>0</v>
      </c>
    </row>
    <row r="47" spans="1:17" s="7" customFormat="1" x14ac:dyDescent="0.2">
      <c r="A47" s="21" t="s">
        <v>185</v>
      </c>
      <c r="B47" s="32" t="s">
        <v>92</v>
      </c>
      <c r="C47" s="33" t="s">
        <v>129</v>
      </c>
      <c r="D47" s="36">
        <f>SUM(E47:F47)</f>
        <v>54</v>
      </c>
      <c r="E47" s="36">
        <v>18</v>
      </c>
      <c r="F47" s="36">
        <f>SUM(I47:P47)</f>
        <v>36</v>
      </c>
      <c r="G47" s="80">
        <v>8</v>
      </c>
      <c r="H47" s="85"/>
      <c r="I47" s="80"/>
      <c r="J47" s="80">
        <v>36</v>
      </c>
      <c r="K47" s="85"/>
      <c r="L47" s="85"/>
      <c r="M47" s="85"/>
      <c r="N47" s="85"/>
      <c r="O47" s="85"/>
      <c r="P47" s="85"/>
    </row>
    <row r="48" spans="1:17" s="7" customFormat="1" x14ac:dyDescent="0.2">
      <c r="A48" s="21"/>
      <c r="B48" s="65" t="s">
        <v>177</v>
      </c>
      <c r="C48" s="33"/>
      <c r="D48" s="36">
        <v>18</v>
      </c>
      <c r="E48" s="36"/>
      <c r="F48" s="36">
        <v>18</v>
      </c>
      <c r="G48" s="78"/>
      <c r="H48" s="78"/>
      <c r="I48" s="78"/>
      <c r="J48" s="78"/>
      <c r="K48" s="83"/>
      <c r="L48" s="83"/>
      <c r="M48" s="83"/>
      <c r="N48" s="83"/>
      <c r="O48" s="83"/>
      <c r="P48" s="83"/>
    </row>
    <row r="49" spans="1:17" s="7" customFormat="1" ht="28.5" x14ac:dyDescent="0.2">
      <c r="A49" s="5" t="s">
        <v>22</v>
      </c>
      <c r="B49" s="27" t="s">
        <v>23</v>
      </c>
      <c r="C49" s="28" t="s">
        <v>132</v>
      </c>
      <c r="D49" s="29">
        <f>SUM(D50:D54)</f>
        <v>702</v>
      </c>
      <c r="E49" s="29">
        <f t="shared" ref="E49:P49" si="11">SUM(E50:E54)</f>
        <v>234</v>
      </c>
      <c r="F49" s="29">
        <f t="shared" si="11"/>
        <v>468</v>
      </c>
      <c r="G49" s="29">
        <f t="shared" si="11"/>
        <v>368</v>
      </c>
      <c r="H49" s="29">
        <f t="shared" si="11"/>
        <v>0</v>
      </c>
      <c r="I49" s="29">
        <f>SUM(I50:I54)</f>
        <v>0</v>
      </c>
      <c r="J49" s="29">
        <f t="shared" si="11"/>
        <v>36</v>
      </c>
      <c r="K49" s="29">
        <f t="shared" si="11"/>
        <v>64</v>
      </c>
      <c r="L49" s="29">
        <f t="shared" si="11"/>
        <v>128</v>
      </c>
      <c r="M49" s="29">
        <f t="shared" si="11"/>
        <v>48</v>
      </c>
      <c r="N49" s="29">
        <f t="shared" si="11"/>
        <v>104</v>
      </c>
      <c r="O49" s="29">
        <f t="shared" si="11"/>
        <v>52</v>
      </c>
      <c r="P49" s="86">
        <f t="shared" si="11"/>
        <v>36</v>
      </c>
    </row>
    <row r="50" spans="1:17" s="7" customFormat="1" x14ac:dyDescent="0.2">
      <c r="A50" s="20" t="s">
        <v>24</v>
      </c>
      <c r="B50" s="39" t="s">
        <v>25</v>
      </c>
      <c r="C50" s="34" t="s">
        <v>129</v>
      </c>
      <c r="D50" s="78">
        <f t="shared" ref="D50:D52" si="12">E50+F50</f>
        <v>60</v>
      </c>
      <c r="E50" s="78">
        <v>12</v>
      </c>
      <c r="F50" s="78">
        <f t="shared" ref="F50:F52" si="13">SUM(I50:P50)</f>
        <v>48</v>
      </c>
      <c r="G50" s="78">
        <v>8</v>
      </c>
      <c r="H50" s="78"/>
      <c r="I50" s="78"/>
      <c r="J50" s="78"/>
      <c r="K50" s="78"/>
      <c r="L50" s="78"/>
      <c r="M50" s="78"/>
      <c r="N50" s="78">
        <v>48</v>
      </c>
      <c r="O50" s="87"/>
      <c r="P50" s="78"/>
    </row>
    <row r="51" spans="1:17" s="7" customFormat="1" x14ac:dyDescent="0.2">
      <c r="A51" s="20" t="s">
        <v>26</v>
      </c>
      <c r="B51" s="39" t="s">
        <v>28</v>
      </c>
      <c r="C51" s="34" t="s">
        <v>129</v>
      </c>
      <c r="D51" s="78">
        <f t="shared" si="12"/>
        <v>60</v>
      </c>
      <c r="E51" s="78">
        <v>12</v>
      </c>
      <c r="F51" s="78">
        <f t="shared" si="13"/>
        <v>48</v>
      </c>
      <c r="G51" s="78">
        <v>8</v>
      </c>
      <c r="H51" s="78"/>
      <c r="I51" s="78"/>
      <c r="J51" s="78"/>
      <c r="K51" s="78"/>
      <c r="L51" s="78">
        <v>48</v>
      </c>
      <c r="M51" s="78"/>
      <c r="N51" s="78"/>
      <c r="O51" s="87"/>
      <c r="P51" s="78"/>
    </row>
    <row r="52" spans="1:17" s="7" customFormat="1" x14ac:dyDescent="0.2">
      <c r="A52" s="20" t="s">
        <v>27</v>
      </c>
      <c r="B52" s="39" t="s">
        <v>30</v>
      </c>
      <c r="C52" s="51" t="s">
        <v>148</v>
      </c>
      <c r="D52" s="78">
        <f t="shared" si="12"/>
        <v>192</v>
      </c>
      <c r="E52" s="78">
        <v>24</v>
      </c>
      <c r="F52" s="78">
        <f t="shared" si="13"/>
        <v>168</v>
      </c>
      <c r="G52" s="78">
        <v>168</v>
      </c>
      <c r="H52" s="78"/>
      <c r="I52" s="78"/>
      <c r="J52" s="78"/>
      <c r="K52" s="78">
        <v>32</v>
      </c>
      <c r="L52" s="78">
        <v>40</v>
      </c>
      <c r="M52" s="78">
        <v>24</v>
      </c>
      <c r="N52" s="78">
        <v>28</v>
      </c>
      <c r="O52" s="87">
        <v>26</v>
      </c>
      <c r="P52" s="78">
        <v>18</v>
      </c>
      <c r="Q52" s="104"/>
    </row>
    <row r="53" spans="1:17" s="7" customFormat="1" x14ac:dyDescent="0.2">
      <c r="A53" s="20" t="s">
        <v>29</v>
      </c>
      <c r="B53" s="39" t="s">
        <v>31</v>
      </c>
      <c r="C53" s="34" t="s">
        <v>130</v>
      </c>
      <c r="D53" s="78">
        <f>E53+F53</f>
        <v>336</v>
      </c>
      <c r="E53" s="78">
        <v>168</v>
      </c>
      <c r="F53" s="78">
        <f>SUM(I53:P53)</f>
        <v>168</v>
      </c>
      <c r="G53" s="78">
        <v>166</v>
      </c>
      <c r="H53" s="78"/>
      <c r="I53" s="78"/>
      <c r="J53" s="78"/>
      <c r="K53" s="78">
        <v>32</v>
      </c>
      <c r="L53" s="78">
        <v>40</v>
      </c>
      <c r="M53" s="78">
        <v>24</v>
      </c>
      <c r="N53" s="78">
        <v>28</v>
      </c>
      <c r="O53" s="87">
        <v>26</v>
      </c>
      <c r="P53" s="78">
        <v>18</v>
      </c>
    </row>
    <row r="54" spans="1:17" s="7" customFormat="1" ht="65.25" customHeight="1" x14ac:dyDescent="0.2">
      <c r="A54" s="26" t="s">
        <v>116</v>
      </c>
      <c r="B54" s="40" t="s">
        <v>213</v>
      </c>
      <c r="C54" s="34" t="s">
        <v>129</v>
      </c>
      <c r="D54" s="78">
        <f>E54+F54</f>
        <v>54</v>
      </c>
      <c r="E54" s="78">
        <v>18</v>
      </c>
      <c r="F54" s="78">
        <f>SUM(I54:P54)</f>
        <v>36</v>
      </c>
      <c r="G54" s="78">
        <v>18</v>
      </c>
      <c r="H54" s="78"/>
      <c r="I54" s="78"/>
      <c r="J54" s="78">
        <v>36</v>
      </c>
      <c r="K54" s="78"/>
      <c r="L54" s="78"/>
      <c r="M54" s="78"/>
      <c r="N54" s="78"/>
      <c r="O54" s="87"/>
      <c r="P54" s="78"/>
    </row>
    <row r="55" spans="1:17" s="7" customFormat="1" ht="28.5" x14ac:dyDescent="0.2">
      <c r="A55" s="23" t="s">
        <v>32</v>
      </c>
      <c r="B55" s="41" t="s">
        <v>33</v>
      </c>
      <c r="C55" s="28" t="s">
        <v>203</v>
      </c>
      <c r="D55" s="29">
        <f>SUM(D56:D58)</f>
        <v>306</v>
      </c>
      <c r="E55" s="29">
        <f t="shared" ref="E55:P55" si="14">SUM(E56:E58)</f>
        <v>102</v>
      </c>
      <c r="F55" s="29">
        <f t="shared" si="14"/>
        <v>204</v>
      </c>
      <c r="G55" s="29">
        <f t="shared" si="14"/>
        <v>126</v>
      </c>
      <c r="H55" s="29">
        <f t="shared" si="14"/>
        <v>0</v>
      </c>
      <c r="I55" s="29">
        <f t="shared" si="14"/>
        <v>0</v>
      </c>
      <c r="J55" s="29">
        <f t="shared" si="14"/>
        <v>0</v>
      </c>
      <c r="K55" s="29">
        <f t="shared" si="14"/>
        <v>84</v>
      </c>
      <c r="L55" s="29">
        <f t="shared" si="14"/>
        <v>120</v>
      </c>
      <c r="M55" s="29">
        <f t="shared" si="14"/>
        <v>0</v>
      </c>
      <c r="N55" s="29">
        <f t="shared" si="14"/>
        <v>0</v>
      </c>
      <c r="O55" s="88">
        <f t="shared" si="14"/>
        <v>0</v>
      </c>
      <c r="P55" s="29">
        <f t="shared" si="14"/>
        <v>0</v>
      </c>
    </row>
    <row r="56" spans="1:17" s="7" customFormat="1" x14ac:dyDescent="0.2">
      <c r="A56" s="20" t="s">
        <v>34</v>
      </c>
      <c r="B56" s="39" t="s">
        <v>100</v>
      </c>
      <c r="C56" s="52" t="s">
        <v>129</v>
      </c>
      <c r="D56" s="89">
        <f t="shared" ref="D56:D58" si="15">E56+F56</f>
        <v>120</v>
      </c>
      <c r="E56" s="81">
        <v>40</v>
      </c>
      <c r="F56" s="78">
        <f t="shared" ref="F56:F58" si="16">SUM(I56:P56)</f>
        <v>80</v>
      </c>
      <c r="G56" s="81">
        <v>38</v>
      </c>
      <c r="H56" s="81"/>
      <c r="I56" s="81"/>
      <c r="J56" s="81"/>
      <c r="K56" s="81"/>
      <c r="L56" s="81">
        <v>80</v>
      </c>
      <c r="M56" s="81"/>
      <c r="N56" s="81"/>
      <c r="O56" s="90"/>
      <c r="P56" s="81"/>
    </row>
    <row r="57" spans="1:17" s="7" customFormat="1" ht="60" x14ac:dyDescent="0.2">
      <c r="A57" s="20" t="s">
        <v>35</v>
      </c>
      <c r="B57" s="39" t="s">
        <v>210</v>
      </c>
      <c r="C57" s="52" t="s">
        <v>125</v>
      </c>
      <c r="D57" s="89">
        <f t="shared" si="15"/>
        <v>132</v>
      </c>
      <c r="E57" s="81">
        <v>44</v>
      </c>
      <c r="F57" s="78">
        <f t="shared" si="16"/>
        <v>88</v>
      </c>
      <c r="G57" s="81">
        <v>78</v>
      </c>
      <c r="H57" s="81"/>
      <c r="I57" s="81"/>
      <c r="J57" s="81"/>
      <c r="K57" s="81">
        <v>48</v>
      </c>
      <c r="L57" s="81">
        <v>40</v>
      </c>
      <c r="M57" s="81"/>
      <c r="N57" s="81"/>
      <c r="O57" s="90"/>
      <c r="P57" s="81"/>
      <c r="Q57" s="105"/>
    </row>
    <row r="58" spans="1:17" s="7" customFormat="1" ht="30.75" customHeight="1" x14ac:dyDescent="0.2">
      <c r="A58" s="20" t="s">
        <v>106</v>
      </c>
      <c r="B58" s="39" t="s">
        <v>107</v>
      </c>
      <c r="C58" s="52" t="s">
        <v>129</v>
      </c>
      <c r="D58" s="91">
        <f t="shared" si="15"/>
        <v>54</v>
      </c>
      <c r="E58" s="79">
        <v>18</v>
      </c>
      <c r="F58" s="79">
        <f t="shared" si="16"/>
        <v>36</v>
      </c>
      <c r="G58" s="79">
        <v>10</v>
      </c>
      <c r="H58" s="79"/>
      <c r="I58" s="79"/>
      <c r="J58" s="79"/>
      <c r="K58" s="79">
        <v>36</v>
      </c>
      <c r="L58" s="79"/>
      <c r="M58" s="79"/>
      <c r="N58" s="79"/>
      <c r="O58" s="92"/>
      <c r="P58" s="79"/>
      <c r="Q58" s="104"/>
    </row>
    <row r="59" spans="1:17" s="7" customFormat="1" ht="14.25" x14ac:dyDescent="0.2">
      <c r="A59" s="23" t="s">
        <v>36</v>
      </c>
      <c r="B59" s="41" t="s">
        <v>37</v>
      </c>
      <c r="C59" s="28" t="s">
        <v>204</v>
      </c>
      <c r="D59" s="29">
        <f t="shared" ref="D59:P59" si="17">SUM(D74+D60)</f>
        <v>4428</v>
      </c>
      <c r="E59" s="29">
        <f t="shared" si="17"/>
        <v>1176</v>
      </c>
      <c r="F59" s="29">
        <f t="shared" si="17"/>
        <v>3252</v>
      </c>
      <c r="G59" s="29">
        <f t="shared" si="17"/>
        <v>1050</v>
      </c>
      <c r="H59" s="29">
        <f t="shared" si="17"/>
        <v>60</v>
      </c>
      <c r="I59" s="29">
        <f t="shared" si="17"/>
        <v>0</v>
      </c>
      <c r="J59" s="29">
        <f t="shared" si="17"/>
        <v>23</v>
      </c>
      <c r="K59" s="29">
        <f t="shared" si="17"/>
        <v>369</v>
      </c>
      <c r="L59" s="29">
        <f t="shared" si="17"/>
        <v>616</v>
      </c>
      <c r="M59" s="29">
        <f t="shared" si="17"/>
        <v>564</v>
      </c>
      <c r="N59" s="29">
        <f t="shared" si="17"/>
        <v>688</v>
      </c>
      <c r="O59" s="88">
        <f t="shared" si="17"/>
        <v>560</v>
      </c>
      <c r="P59" s="29">
        <f t="shared" si="17"/>
        <v>432</v>
      </c>
    </row>
    <row r="60" spans="1:17" s="7" customFormat="1" ht="14.25" x14ac:dyDescent="0.2">
      <c r="A60" s="25" t="s">
        <v>38</v>
      </c>
      <c r="B60" s="42" t="s">
        <v>39</v>
      </c>
      <c r="C60" s="43" t="s">
        <v>182</v>
      </c>
      <c r="D60" s="75">
        <f t="shared" ref="D60:P60" si="18">SUM(D61:D73)</f>
        <v>1503</v>
      </c>
      <c r="E60" s="75">
        <f t="shared" si="18"/>
        <v>501</v>
      </c>
      <c r="F60" s="75">
        <f t="shared" si="18"/>
        <v>1002</v>
      </c>
      <c r="G60" s="75">
        <f t="shared" si="18"/>
        <v>350</v>
      </c>
      <c r="H60" s="75">
        <f t="shared" si="18"/>
        <v>30</v>
      </c>
      <c r="I60" s="75">
        <f t="shared" si="18"/>
        <v>0</v>
      </c>
      <c r="J60" s="75">
        <f t="shared" si="18"/>
        <v>23</v>
      </c>
      <c r="K60" s="75">
        <f t="shared" si="18"/>
        <v>206</v>
      </c>
      <c r="L60" s="75">
        <f t="shared" si="18"/>
        <v>332</v>
      </c>
      <c r="M60" s="75">
        <f t="shared" si="18"/>
        <v>220</v>
      </c>
      <c r="N60" s="75">
        <f t="shared" si="18"/>
        <v>98</v>
      </c>
      <c r="O60" s="93">
        <f t="shared" si="18"/>
        <v>78</v>
      </c>
      <c r="P60" s="75">
        <f t="shared" si="18"/>
        <v>45</v>
      </c>
    </row>
    <row r="61" spans="1:17" s="7" customFormat="1" x14ac:dyDescent="0.2">
      <c r="A61" s="58" t="s">
        <v>40</v>
      </c>
      <c r="B61" s="54" t="s">
        <v>134</v>
      </c>
      <c r="C61" s="55" t="s">
        <v>125</v>
      </c>
      <c r="D61" s="89">
        <f>E61+F61</f>
        <v>132</v>
      </c>
      <c r="E61" s="78">
        <v>44</v>
      </c>
      <c r="F61" s="78">
        <f>SUM(I61:P61)</f>
        <v>88</v>
      </c>
      <c r="G61" s="78">
        <v>40</v>
      </c>
      <c r="H61" s="78">
        <v>30</v>
      </c>
      <c r="I61" s="78"/>
      <c r="J61" s="78"/>
      <c r="K61" s="78"/>
      <c r="L61" s="78">
        <v>40</v>
      </c>
      <c r="M61" s="78">
        <v>48</v>
      </c>
      <c r="N61" s="78"/>
      <c r="O61" s="87"/>
      <c r="P61" s="78"/>
    </row>
    <row r="62" spans="1:17" s="7" customFormat="1" ht="26.25" x14ac:dyDescent="0.2">
      <c r="A62" s="106" t="s">
        <v>41</v>
      </c>
      <c r="B62" s="107" t="s">
        <v>211</v>
      </c>
      <c r="C62" s="108" t="s">
        <v>125</v>
      </c>
      <c r="D62" s="94">
        <f t="shared" ref="D62:D64" si="19">E62+F62</f>
        <v>150</v>
      </c>
      <c r="E62" s="81">
        <f>F62/2</f>
        <v>50</v>
      </c>
      <c r="F62" s="81">
        <f t="shared" ref="F62:F73" si="20">SUM(I62:P62)</f>
        <v>100</v>
      </c>
      <c r="G62" s="81">
        <v>22</v>
      </c>
      <c r="H62" s="81"/>
      <c r="I62" s="81"/>
      <c r="J62" s="81"/>
      <c r="K62" s="81"/>
      <c r="L62" s="81">
        <v>60</v>
      </c>
      <c r="M62" s="81">
        <v>40</v>
      </c>
      <c r="N62" s="81"/>
      <c r="O62" s="90"/>
      <c r="P62" s="81"/>
    </row>
    <row r="63" spans="1:17" s="7" customFormat="1" x14ac:dyDescent="0.2">
      <c r="A63" s="58" t="s">
        <v>42</v>
      </c>
      <c r="B63" s="54" t="s">
        <v>135</v>
      </c>
      <c r="C63" s="55" t="s">
        <v>149</v>
      </c>
      <c r="D63" s="89">
        <f t="shared" si="19"/>
        <v>54</v>
      </c>
      <c r="E63" s="78">
        <v>18</v>
      </c>
      <c r="F63" s="78">
        <f t="shared" si="20"/>
        <v>36</v>
      </c>
      <c r="G63" s="78">
        <v>8</v>
      </c>
      <c r="H63" s="78"/>
      <c r="I63" s="78"/>
      <c r="J63" s="78"/>
      <c r="K63" s="78"/>
      <c r="L63" s="78">
        <v>36</v>
      </c>
      <c r="M63" s="78"/>
      <c r="N63" s="78"/>
      <c r="O63" s="87"/>
      <c r="P63" s="78"/>
    </row>
    <row r="64" spans="1:17" s="7" customFormat="1" x14ac:dyDescent="0.2">
      <c r="A64" s="58" t="s">
        <v>43</v>
      </c>
      <c r="B64" s="54" t="s">
        <v>136</v>
      </c>
      <c r="C64" s="55" t="s">
        <v>128</v>
      </c>
      <c r="D64" s="89">
        <f t="shared" si="19"/>
        <v>103</v>
      </c>
      <c r="E64" s="78">
        <v>34</v>
      </c>
      <c r="F64" s="78">
        <f t="shared" si="20"/>
        <v>69</v>
      </c>
      <c r="G64" s="78">
        <v>14</v>
      </c>
      <c r="H64" s="78"/>
      <c r="I64" s="78"/>
      <c r="J64" s="78">
        <v>23</v>
      </c>
      <c r="K64" s="78">
        <v>46</v>
      </c>
      <c r="L64" s="78"/>
      <c r="M64" s="78"/>
      <c r="N64" s="78"/>
      <c r="O64" s="87"/>
      <c r="P64" s="82"/>
    </row>
    <row r="65" spans="1:16" s="7" customFormat="1" ht="33.75" customHeight="1" x14ac:dyDescent="0.2">
      <c r="A65" s="58" t="s">
        <v>44</v>
      </c>
      <c r="B65" s="54" t="s">
        <v>137</v>
      </c>
      <c r="C65" s="55" t="s">
        <v>128</v>
      </c>
      <c r="D65" s="94">
        <f>E65+F65</f>
        <v>99</v>
      </c>
      <c r="E65" s="81">
        <v>33</v>
      </c>
      <c r="F65" s="78">
        <f t="shared" si="20"/>
        <v>66</v>
      </c>
      <c r="G65" s="78">
        <v>12</v>
      </c>
      <c r="H65" s="78"/>
      <c r="I65" s="78"/>
      <c r="J65" s="78"/>
      <c r="K65" s="78"/>
      <c r="L65" s="78"/>
      <c r="M65" s="78">
        <v>24</v>
      </c>
      <c r="N65" s="78">
        <v>42</v>
      </c>
      <c r="O65" s="87"/>
      <c r="P65" s="82"/>
    </row>
    <row r="66" spans="1:16" s="7" customFormat="1" x14ac:dyDescent="0.2">
      <c r="A66" s="58" t="s">
        <v>46</v>
      </c>
      <c r="B66" s="54" t="s">
        <v>192</v>
      </c>
      <c r="C66" s="55" t="s">
        <v>149</v>
      </c>
      <c r="D66" s="94">
        <f>E66+F66</f>
        <v>96</v>
      </c>
      <c r="E66" s="81">
        <v>32</v>
      </c>
      <c r="F66" s="78">
        <f t="shared" si="20"/>
        <v>64</v>
      </c>
      <c r="G66" s="78">
        <v>12</v>
      </c>
      <c r="H66" s="78"/>
      <c r="I66" s="78"/>
      <c r="J66" s="78"/>
      <c r="K66" s="78">
        <v>64</v>
      </c>
      <c r="L66" s="78"/>
      <c r="M66" s="78"/>
      <c r="N66" s="78"/>
      <c r="O66" s="87"/>
      <c r="P66" s="82"/>
    </row>
    <row r="67" spans="1:16" s="7" customFormat="1" ht="30" x14ac:dyDescent="0.2">
      <c r="A67" s="58" t="s">
        <v>150</v>
      </c>
      <c r="B67" s="54" t="s">
        <v>138</v>
      </c>
      <c r="C67" s="55" t="s">
        <v>125</v>
      </c>
      <c r="D67" s="94">
        <f t="shared" ref="D67:D73" si="21">E67+F67</f>
        <v>132</v>
      </c>
      <c r="E67" s="81">
        <v>44</v>
      </c>
      <c r="F67" s="78">
        <f t="shared" si="20"/>
        <v>88</v>
      </c>
      <c r="G67" s="78">
        <v>12</v>
      </c>
      <c r="H67" s="95"/>
      <c r="I67" s="78"/>
      <c r="J67" s="78"/>
      <c r="K67" s="78"/>
      <c r="L67" s="78">
        <v>40</v>
      </c>
      <c r="M67" s="78">
        <v>48</v>
      </c>
      <c r="N67" s="78"/>
      <c r="O67" s="87"/>
      <c r="P67" s="82"/>
    </row>
    <row r="68" spans="1:16" s="7" customFormat="1" ht="31.5" customHeight="1" x14ac:dyDescent="0.2">
      <c r="A68" s="58" t="s">
        <v>151</v>
      </c>
      <c r="B68" s="54" t="s">
        <v>191</v>
      </c>
      <c r="C68" s="55" t="s">
        <v>125</v>
      </c>
      <c r="D68" s="94">
        <f t="shared" si="21"/>
        <v>114</v>
      </c>
      <c r="E68" s="81">
        <v>38</v>
      </c>
      <c r="F68" s="78">
        <f t="shared" si="20"/>
        <v>76</v>
      </c>
      <c r="G68" s="78">
        <v>16</v>
      </c>
      <c r="H68" s="78"/>
      <c r="I68" s="78"/>
      <c r="J68" s="78"/>
      <c r="K68" s="78"/>
      <c r="L68" s="78">
        <v>40</v>
      </c>
      <c r="M68" s="78">
        <v>36</v>
      </c>
      <c r="N68" s="78"/>
      <c r="O68" s="87"/>
      <c r="P68" s="82"/>
    </row>
    <row r="69" spans="1:16" s="7" customFormat="1" x14ac:dyDescent="0.2">
      <c r="A69" s="58" t="s">
        <v>152</v>
      </c>
      <c r="B69" s="54" t="s">
        <v>45</v>
      </c>
      <c r="C69" s="55" t="s">
        <v>125</v>
      </c>
      <c r="D69" s="94">
        <f t="shared" si="21"/>
        <v>102</v>
      </c>
      <c r="E69" s="81">
        <v>34</v>
      </c>
      <c r="F69" s="78">
        <f t="shared" si="20"/>
        <v>68</v>
      </c>
      <c r="G69" s="78">
        <v>22</v>
      </c>
      <c r="H69" s="78"/>
      <c r="I69" s="78"/>
      <c r="J69" s="78"/>
      <c r="K69" s="78">
        <v>32</v>
      </c>
      <c r="L69" s="79">
        <v>36</v>
      </c>
      <c r="M69" s="78"/>
      <c r="N69" s="78"/>
      <c r="O69" s="87"/>
      <c r="P69" s="82"/>
    </row>
    <row r="70" spans="1:16" s="7" customFormat="1" x14ac:dyDescent="0.2">
      <c r="A70" s="59" t="s">
        <v>153</v>
      </c>
      <c r="B70" s="56" t="s">
        <v>154</v>
      </c>
      <c r="C70" s="55" t="s">
        <v>128</v>
      </c>
      <c r="D70" s="94">
        <f t="shared" si="21"/>
        <v>120</v>
      </c>
      <c r="E70" s="81">
        <v>40</v>
      </c>
      <c r="F70" s="78">
        <f t="shared" si="20"/>
        <v>80</v>
      </c>
      <c r="G70" s="78">
        <v>38</v>
      </c>
      <c r="H70" s="78"/>
      <c r="I70" s="78"/>
      <c r="J70" s="78"/>
      <c r="K70" s="78"/>
      <c r="L70" s="78"/>
      <c r="M70" s="78">
        <v>24</v>
      </c>
      <c r="N70" s="78">
        <v>56</v>
      </c>
      <c r="O70" s="87"/>
      <c r="P70" s="82"/>
    </row>
    <row r="71" spans="1:16" s="7" customFormat="1" x14ac:dyDescent="0.2">
      <c r="A71" s="59" t="s">
        <v>155</v>
      </c>
      <c r="B71" s="56" t="s">
        <v>198</v>
      </c>
      <c r="C71" s="72" t="s">
        <v>128</v>
      </c>
      <c r="D71" s="91">
        <f t="shared" ref="D71" si="22">E71+F71</f>
        <v>108</v>
      </c>
      <c r="E71" s="81">
        <v>36</v>
      </c>
      <c r="F71" s="78">
        <f t="shared" si="20"/>
        <v>72</v>
      </c>
      <c r="G71" s="79">
        <v>64</v>
      </c>
      <c r="H71" s="79"/>
      <c r="I71" s="79"/>
      <c r="J71" s="79"/>
      <c r="K71" s="79">
        <v>32</v>
      </c>
      <c r="L71" s="79">
        <v>40</v>
      </c>
      <c r="M71" s="79"/>
      <c r="N71" s="79"/>
      <c r="O71" s="92"/>
      <c r="P71" s="79"/>
    </row>
    <row r="72" spans="1:16" s="7" customFormat="1" x14ac:dyDescent="0.2">
      <c r="A72" s="59" t="s">
        <v>156</v>
      </c>
      <c r="B72" s="71" t="s">
        <v>200</v>
      </c>
      <c r="C72" s="72" t="s">
        <v>125</v>
      </c>
      <c r="D72" s="91">
        <f t="shared" si="21"/>
        <v>108</v>
      </c>
      <c r="E72" s="81">
        <v>36</v>
      </c>
      <c r="F72" s="78">
        <f t="shared" si="20"/>
        <v>72</v>
      </c>
      <c r="G72" s="79">
        <v>64</v>
      </c>
      <c r="H72" s="79"/>
      <c r="I72" s="79"/>
      <c r="J72" s="79"/>
      <c r="K72" s="79">
        <v>32</v>
      </c>
      <c r="L72" s="79">
        <v>40</v>
      </c>
      <c r="M72" s="79"/>
      <c r="N72" s="79"/>
      <c r="O72" s="92"/>
      <c r="P72" s="79"/>
    </row>
    <row r="73" spans="1:16" s="7" customFormat="1" ht="30" x14ac:dyDescent="0.2">
      <c r="A73" s="59" t="s">
        <v>199</v>
      </c>
      <c r="B73" s="56" t="s">
        <v>179</v>
      </c>
      <c r="C73" s="55" t="s">
        <v>125</v>
      </c>
      <c r="D73" s="94">
        <f t="shared" si="21"/>
        <v>185</v>
      </c>
      <c r="E73" s="81">
        <v>62</v>
      </c>
      <c r="F73" s="78">
        <f t="shared" si="20"/>
        <v>123</v>
      </c>
      <c r="G73" s="78">
        <v>26</v>
      </c>
      <c r="H73" s="78"/>
      <c r="I73" s="78"/>
      <c r="J73" s="78"/>
      <c r="K73" s="78"/>
      <c r="L73" s="78"/>
      <c r="M73" s="78"/>
      <c r="N73" s="78"/>
      <c r="O73" s="87">
        <v>78</v>
      </c>
      <c r="P73" s="78">
        <v>45</v>
      </c>
    </row>
    <row r="74" spans="1:16" s="7" customFormat="1" ht="14.25" x14ac:dyDescent="0.2">
      <c r="A74" s="25" t="s">
        <v>47</v>
      </c>
      <c r="B74" s="42" t="s">
        <v>48</v>
      </c>
      <c r="C74" s="43" t="s">
        <v>205</v>
      </c>
      <c r="D74" s="75">
        <f t="shared" ref="D74:P74" si="23">SUM(D89+D85+D79+D75)</f>
        <v>2925</v>
      </c>
      <c r="E74" s="75">
        <f t="shared" si="23"/>
        <v>675</v>
      </c>
      <c r="F74" s="75">
        <f t="shared" si="23"/>
        <v>2250</v>
      </c>
      <c r="G74" s="75">
        <f t="shared" si="23"/>
        <v>700</v>
      </c>
      <c r="H74" s="75">
        <f t="shared" si="23"/>
        <v>30</v>
      </c>
      <c r="I74" s="75">
        <f t="shared" si="23"/>
        <v>0</v>
      </c>
      <c r="J74" s="75">
        <f t="shared" si="23"/>
        <v>0</v>
      </c>
      <c r="K74" s="75">
        <f t="shared" si="23"/>
        <v>163</v>
      </c>
      <c r="L74" s="75">
        <f t="shared" si="23"/>
        <v>284</v>
      </c>
      <c r="M74" s="75">
        <f t="shared" si="23"/>
        <v>344</v>
      </c>
      <c r="N74" s="75">
        <f t="shared" si="23"/>
        <v>590</v>
      </c>
      <c r="O74" s="93">
        <f t="shared" si="23"/>
        <v>482</v>
      </c>
      <c r="P74" s="75">
        <f t="shared" si="23"/>
        <v>387</v>
      </c>
    </row>
    <row r="75" spans="1:16" s="7" customFormat="1" ht="28.5" customHeight="1" x14ac:dyDescent="0.2">
      <c r="A75" s="24" t="s">
        <v>49</v>
      </c>
      <c r="B75" s="44" t="s">
        <v>139</v>
      </c>
      <c r="C75" s="45" t="s">
        <v>131</v>
      </c>
      <c r="D75" s="74">
        <f t="shared" ref="D75:P75" si="24">SUM(D76:D78)</f>
        <v>744</v>
      </c>
      <c r="E75" s="74">
        <f t="shared" si="24"/>
        <v>176</v>
      </c>
      <c r="F75" s="74">
        <f t="shared" si="24"/>
        <v>568</v>
      </c>
      <c r="G75" s="74">
        <f t="shared" si="24"/>
        <v>252</v>
      </c>
      <c r="H75" s="74">
        <f t="shared" si="24"/>
        <v>30</v>
      </c>
      <c r="I75" s="74">
        <f t="shared" si="24"/>
        <v>0</v>
      </c>
      <c r="J75" s="74">
        <f t="shared" si="24"/>
        <v>0</v>
      </c>
      <c r="K75" s="74">
        <f t="shared" si="24"/>
        <v>112</v>
      </c>
      <c r="L75" s="74">
        <f t="shared" si="24"/>
        <v>116</v>
      </c>
      <c r="M75" s="74">
        <f t="shared" si="24"/>
        <v>68</v>
      </c>
      <c r="N75" s="74">
        <f t="shared" si="24"/>
        <v>272</v>
      </c>
      <c r="O75" s="96">
        <f t="shared" si="24"/>
        <v>0</v>
      </c>
      <c r="P75" s="74">
        <f t="shared" si="24"/>
        <v>0</v>
      </c>
    </row>
    <row r="76" spans="1:16" s="11" customFormat="1" ht="44.25" customHeight="1" x14ac:dyDescent="0.2">
      <c r="A76" s="109" t="s">
        <v>50</v>
      </c>
      <c r="B76" s="107" t="s">
        <v>196</v>
      </c>
      <c r="C76" s="110" t="s">
        <v>157</v>
      </c>
      <c r="D76" s="81">
        <f>E76+F76</f>
        <v>528</v>
      </c>
      <c r="E76" s="81">
        <f>F76/2</f>
        <v>176</v>
      </c>
      <c r="F76" s="81">
        <f>SUM(K76:P76)</f>
        <v>352</v>
      </c>
      <c r="G76" s="81">
        <v>252</v>
      </c>
      <c r="H76" s="81">
        <v>30</v>
      </c>
      <c r="I76" s="81"/>
      <c r="J76" s="81"/>
      <c r="K76" s="81">
        <v>112</v>
      </c>
      <c r="L76" s="81">
        <v>80</v>
      </c>
      <c r="M76" s="81">
        <v>68</v>
      </c>
      <c r="N76" s="81">
        <v>92</v>
      </c>
      <c r="O76" s="90"/>
      <c r="P76" s="81"/>
    </row>
    <row r="77" spans="1:16" s="11" customFormat="1" x14ac:dyDescent="0.2">
      <c r="A77" s="20" t="s">
        <v>51</v>
      </c>
      <c r="B77" s="39" t="s">
        <v>52</v>
      </c>
      <c r="C77" s="33" t="s">
        <v>125</v>
      </c>
      <c r="D77" s="78">
        <f t="shared" ref="D77:D78" si="25">E77+F77</f>
        <v>144</v>
      </c>
      <c r="E77" s="36"/>
      <c r="F77" s="36">
        <f t="shared" ref="F77:F78" si="26">SUM(I77:P77)</f>
        <v>144</v>
      </c>
      <c r="G77" s="36"/>
      <c r="H77" s="36"/>
      <c r="I77" s="36"/>
      <c r="J77" s="36"/>
      <c r="K77" s="36"/>
      <c r="L77" s="36">
        <v>36</v>
      </c>
      <c r="M77" s="36"/>
      <c r="N77" s="36">
        <v>108</v>
      </c>
      <c r="O77" s="97"/>
      <c r="P77" s="36"/>
    </row>
    <row r="78" spans="1:16" s="7" customFormat="1" x14ac:dyDescent="0.2">
      <c r="A78" s="20" t="s">
        <v>53</v>
      </c>
      <c r="B78" s="39" t="s">
        <v>54</v>
      </c>
      <c r="C78" s="33" t="s">
        <v>129</v>
      </c>
      <c r="D78" s="78">
        <f t="shared" si="25"/>
        <v>72</v>
      </c>
      <c r="E78" s="36"/>
      <c r="F78" s="36">
        <f t="shared" si="26"/>
        <v>72</v>
      </c>
      <c r="G78" s="36"/>
      <c r="H78" s="36"/>
      <c r="I78" s="36"/>
      <c r="J78" s="36"/>
      <c r="K78" s="36"/>
      <c r="L78" s="36"/>
      <c r="M78" s="36"/>
      <c r="N78" s="36">
        <v>72</v>
      </c>
      <c r="O78" s="97"/>
      <c r="P78" s="36"/>
    </row>
    <row r="79" spans="1:16" s="7" customFormat="1" ht="32.25" customHeight="1" x14ac:dyDescent="0.2">
      <c r="A79" s="24" t="s">
        <v>55</v>
      </c>
      <c r="B79" s="44" t="s">
        <v>140</v>
      </c>
      <c r="C79" s="45" t="s">
        <v>131</v>
      </c>
      <c r="D79" s="74">
        <f>SUM(D80:D84)</f>
        <v>1576</v>
      </c>
      <c r="E79" s="74">
        <f t="shared" ref="E79:P79" si="27">SUM(E80:E84)</f>
        <v>357</v>
      </c>
      <c r="F79" s="74">
        <f t="shared" si="27"/>
        <v>1219</v>
      </c>
      <c r="G79" s="74">
        <f t="shared" si="27"/>
        <v>248</v>
      </c>
      <c r="H79" s="74">
        <f t="shared" si="27"/>
        <v>0</v>
      </c>
      <c r="I79" s="74">
        <f t="shared" si="27"/>
        <v>0</v>
      </c>
      <c r="J79" s="74">
        <f t="shared" si="27"/>
        <v>0</v>
      </c>
      <c r="K79" s="74">
        <f t="shared" si="27"/>
        <v>0</v>
      </c>
      <c r="L79" s="74">
        <f t="shared" si="27"/>
        <v>0</v>
      </c>
      <c r="M79" s="74">
        <f t="shared" si="27"/>
        <v>276</v>
      </c>
      <c r="N79" s="74">
        <f t="shared" si="27"/>
        <v>318</v>
      </c>
      <c r="O79" s="96">
        <f t="shared" si="27"/>
        <v>391</v>
      </c>
      <c r="P79" s="74">
        <f t="shared" si="27"/>
        <v>234</v>
      </c>
    </row>
    <row r="80" spans="1:16" s="7" customFormat="1" x14ac:dyDescent="0.2">
      <c r="A80" s="20" t="s">
        <v>56</v>
      </c>
      <c r="B80" s="54" t="s">
        <v>141</v>
      </c>
      <c r="C80" s="57" t="s">
        <v>157</v>
      </c>
      <c r="D80" s="82">
        <f>E80+F80</f>
        <v>455</v>
      </c>
      <c r="E80" s="82">
        <v>152</v>
      </c>
      <c r="F80" s="82">
        <f>SUM(I80:P80)</f>
        <v>303</v>
      </c>
      <c r="G80" s="82">
        <v>88</v>
      </c>
      <c r="H80" s="82"/>
      <c r="I80" s="82"/>
      <c r="J80" s="82"/>
      <c r="K80" s="82"/>
      <c r="L80" s="82"/>
      <c r="M80" s="82">
        <v>48</v>
      </c>
      <c r="N80" s="82">
        <v>70</v>
      </c>
      <c r="O80" s="98">
        <v>104</v>
      </c>
      <c r="P80" s="82">
        <v>81</v>
      </c>
    </row>
    <row r="81" spans="1:21" s="7" customFormat="1" ht="17.25" customHeight="1" x14ac:dyDescent="0.2">
      <c r="A81" s="20" t="s">
        <v>120</v>
      </c>
      <c r="B81" s="54" t="s">
        <v>193</v>
      </c>
      <c r="C81" s="57" t="s">
        <v>157</v>
      </c>
      <c r="D81" s="82">
        <f t="shared" ref="D81:D84" si="28">E81+F81</f>
        <v>454</v>
      </c>
      <c r="E81" s="82">
        <v>151</v>
      </c>
      <c r="F81" s="82">
        <f t="shared" ref="F81:F82" si="29">SUM(I81:P81)</f>
        <v>303</v>
      </c>
      <c r="G81" s="82">
        <v>148</v>
      </c>
      <c r="H81" s="99"/>
      <c r="I81" s="82"/>
      <c r="J81" s="82"/>
      <c r="K81" s="82"/>
      <c r="L81" s="82"/>
      <c r="M81" s="82">
        <v>48</v>
      </c>
      <c r="N81" s="82">
        <v>70</v>
      </c>
      <c r="O81" s="98">
        <v>104</v>
      </c>
      <c r="P81" s="82">
        <v>81</v>
      </c>
    </row>
    <row r="82" spans="1:21" s="7" customFormat="1" x14ac:dyDescent="0.2">
      <c r="A82" s="20" t="s">
        <v>121</v>
      </c>
      <c r="B82" s="54" t="s">
        <v>142</v>
      </c>
      <c r="C82" s="57" t="s">
        <v>125</v>
      </c>
      <c r="D82" s="82">
        <f t="shared" si="28"/>
        <v>163</v>
      </c>
      <c r="E82" s="82">
        <v>54</v>
      </c>
      <c r="F82" s="82">
        <f t="shared" si="29"/>
        <v>109</v>
      </c>
      <c r="G82" s="82">
        <v>12</v>
      </c>
      <c r="H82" s="82"/>
      <c r="I82" s="82"/>
      <c r="J82" s="82"/>
      <c r="K82" s="82"/>
      <c r="L82" s="82"/>
      <c r="M82" s="82"/>
      <c r="N82" s="82">
        <v>70</v>
      </c>
      <c r="O82" s="98">
        <v>39</v>
      </c>
      <c r="P82" s="82"/>
    </row>
    <row r="83" spans="1:21" s="7" customFormat="1" x14ac:dyDescent="0.2">
      <c r="A83" s="20" t="s">
        <v>57</v>
      </c>
      <c r="B83" s="39" t="s">
        <v>52</v>
      </c>
      <c r="C83" s="33" t="s">
        <v>125</v>
      </c>
      <c r="D83" s="82">
        <f t="shared" si="28"/>
        <v>324</v>
      </c>
      <c r="E83" s="36"/>
      <c r="F83" s="36">
        <f t="shared" ref="F83:F84" si="30">SUM(I83:P83)</f>
        <v>324</v>
      </c>
      <c r="G83" s="36"/>
      <c r="H83" s="36"/>
      <c r="I83" s="36"/>
      <c r="J83" s="36"/>
      <c r="K83" s="36"/>
      <c r="L83" s="36"/>
      <c r="M83" s="36">
        <v>180</v>
      </c>
      <c r="N83" s="36"/>
      <c r="O83" s="97">
        <v>144</v>
      </c>
      <c r="P83" s="36"/>
    </row>
    <row r="84" spans="1:21" s="7" customFormat="1" x14ac:dyDescent="0.2">
      <c r="A84" s="20" t="s">
        <v>58</v>
      </c>
      <c r="B84" s="39" t="s">
        <v>54</v>
      </c>
      <c r="C84" s="33" t="s">
        <v>125</v>
      </c>
      <c r="D84" s="82">
        <f t="shared" si="28"/>
        <v>180</v>
      </c>
      <c r="E84" s="36"/>
      <c r="F84" s="36">
        <f t="shared" si="30"/>
        <v>180</v>
      </c>
      <c r="G84" s="36"/>
      <c r="H84" s="36"/>
      <c r="I84" s="36"/>
      <c r="J84" s="36"/>
      <c r="K84" s="36"/>
      <c r="L84" s="36"/>
      <c r="M84" s="36"/>
      <c r="N84" s="36">
        <v>108</v>
      </c>
      <c r="O84" s="97"/>
      <c r="P84" s="36">
        <v>72</v>
      </c>
    </row>
    <row r="85" spans="1:21" s="7" customFormat="1" ht="43.5" customHeight="1" x14ac:dyDescent="0.2">
      <c r="A85" s="24" t="s">
        <v>108</v>
      </c>
      <c r="B85" s="44" t="s">
        <v>143</v>
      </c>
      <c r="C85" s="45" t="s">
        <v>131</v>
      </c>
      <c r="D85" s="73">
        <f>SUM(D86:D88)</f>
        <v>330</v>
      </c>
      <c r="E85" s="73">
        <f t="shared" ref="E85:P85" si="31">SUM(E86:E88)</f>
        <v>86</v>
      </c>
      <c r="F85" s="73">
        <f t="shared" si="31"/>
        <v>244</v>
      </c>
      <c r="G85" s="73">
        <f t="shared" si="31"/>
        <v>122</v>
      </c>
      <c r="H85" s="73">
        <f t="shared" si="31"/>
        <v>0</v>
      </c>
      <c r="I85" s="73">
        <f t="shared" si="31"/>
        <v>0</v>
      </c>
      <c r="J85" s="73">
        <f t="shared" si="31"/>
        <v>0</v>
      </c>
      <c r="K85" s="73">
        <f t="shared" si="31"/>
        <v>0</v>
      </c>
      <c r="L85" s="73">
        <f t="shared" si="31"/>
        <v>0</v>
      </c>
      <c r="M85" s="73">
        <f t="shared" si="31"/>
        <v>0</v>
      </c>
      <c r="N85" s="73">
        <f t="shared" si="31"/>
        <v>0</v>
      </c>
      <c r="O85" s="100">
        <f t="shared" si="31"/>
        <v>91</v>
      </c>
      <c r="P85" s="73">
        <f t="shared" si="31"/>
        <v>153</v>
      </c>
    </row>
    <row r="86" spans="1:21" s="7" customFormat="1" ht="30" x14ac:dyDescent="0.2">
      <c r="A86" s="20" t="s">
        <v>109</v>
      </c>
      <c r="B86" s="54" t="s">
        <v>158</v>
      </c>
      <c r="C86" s="53" t="s">
        <v>125</v>
      </c>
      <c r="D86" s="82">
        <f>E86+F86</f>
        <v>258</v>
      </c>
      <c r="E86" s="82">
        <v>86</v>
      </c>
      <c r="F86" s="82">
        <f>SUM(I86:P86)</f>
        <v>172</v>
      </c>
      <c r="G86" s="82">
        <v>122</v>
      </c>
      <c r="H86" s="82"/>
      <c r="I86" s="82"/>
      <c r="J86" s="82"/>
      <c r="K86" s="82"/>
      <c r="L86" s="82"/>
      <c r="M86" s="82"/>
      <c r="N86" s="82"/>
      <c r="O86" s="98">
        <v>91</v>
      </c>
      <c r="P86" s="82">
        <v>81</v>
      </c>
    </row>
    <row r="87" spans="1:21" s="7" customFormat="1" x14ac:dyDescent="0.2">
      <c r="A87" s="20" t="s">
        <v>112</v>
      </c>
      <c r="B87" s="39" t="s">
        <v>52</v>
      </c>
      <c r="C87" s="33" t="s">
        <v>129</v>
      </c>
      <c r="D87" s="82">
        <f t="shared" ref="D87:D88" si="32">E87+F87</f>
        <v>36</v>
      </c>
      <c r="E87" s="36"/>
      <c r="F87" s="36">
        <f t="shared" ref="F87:F88" si="33">SUM(I87:P87)</f>
        <v>36</v>
      </c>
      <c r="G87" s="36"/>
      <c r="H87" s="36"/>
      <c r="I87" s="36"/>
      <c r="J87" s="36"/>
      <c r="K87" s="36"/>
      <c r="L87" s="36"/>
      <c r="M87" s="36"/>
      <c r="N87" s="36"/>
      <c r="O87" s="97"/>
      <c r="P87" s="36">
        <v>36</v>
      </c>
    </row>
    <row r="88" spans="1:21" s="7" customFormat="1" x14ac:dyDescent="0.2">
      <c r="A88" s="20" t="s">
        <v>113</v>
      </c>
      <c r="B88" s="39" t="s">
        <v>54</v>
      </c>
      <c r="C88" s="33" t="s">
        <v>129</v>
      </c>
      <c r="D88" s="82">
        <f t="shared" si="32"/>
        <v>36</v>
      </c>
      <c r="E88" s="36"/>
      <c r="F88" s="36">
        <f t="shared" si="33"/>
        <v>36</v>
      </c>
      <c r="G88" s="36"/>
      <c r="H88" s="36"/>
      <c r="I88" s="36"/>
      <c r="J88" s="36"/>
      <c r="K88" s="36"/>
      <c r="L88" s="36"/>
      <c r="M88" s="36"/>
      <c r="N88" s="36"/>
      <c r="O88" s="97"/>
      <c r="P88" s="36">
        <v>36</v>
      </c>
    </row>
    <row r="89" spans="1:21" s="7" customFormat="1" ht="28.5" x14ac:dyDescent="0.2">
      <c r="A89" s="24" t="s">
        <v>110</v>
      </c>
      <c r="B89" s="44" t="s">
        <v>144</v>
      </c>
      <c r="C89" s="45" t="s">
        <v>131</v>
      </c>
      <c r="D89" s="73">
        <f>SUM(D90:D92)</f>
        <v>275</v>
      </c>
      <c r="E89" s="73">
        <f>SUM(E90:E92)</f>
        <v>56</v>
      </c>
      <c r="F89" s="73">
        <f>SUM(F90:F92)</f>
        <v>219</v>
      </c>
      <c r="G89" s="73">
        <f>SUM(G90:G92)</f>
        <v>78</v>
      </c>
      <c r="H89" s="73">
        <f>SUM(H90:H92)</f>
        <v>0</v>
      </c>
      <c r="I89" s="73">
        <f t="shared" ref="I89:P89" si="34">SUM(I90:I92)</f>
        <v>0</v>
      </c>
      <c r="J89" s="73">
        <f t="shared" si="34"/>
        <v>0</v>
      </c>
      <c r="K89" s="73">
        <f t="shared" si="34"/>
        <v>51</v>
      </c>
      <c r="L89" s="73">
        <f t="shared" si="34"/>
        <v>168</v>
      </c>
      <c r="M89" s="73">
        <f t="shared" si="34"/>
        <v>0</v>
      </c>
      <c r="N89" s="73">
        <f t="shared" si="34"/>
        <v>0</v>
      </c>
      <c r="O89" s="100">
        <f t="shared" si="34"/>
        <v>0</v>
      </c>
      <c r="P89" s="73">
        <f t="shared" si="34"/>
        <v>0</v>
      </c>
    </row>
    <row r="90" spans="1:21" s="7" customFormat="1" x14ac:dyDescent="0.2">
      <c r="A90" s="20" t="s">
        <v>111</v>
      </c>
      <c r="B90" s="54" t="s">
        <v>159</v>
      </c>
      <c r="C90" s="52" t="s">
        <v>125</v>
      </c>
      <c r="D90" s="82">
        <f>E90+F90</f>
        <v>167</v>
      </c>
      <c r="E90" s="82">
        <v>56</v>
      </c>
      <c r="F90" s="82">
        <f>SUM(I90:P90)</f>
        <v>111</v>
      </c>
      <c r="G90" s="82">
        <v>78</v>
      </c>
      <c r="H90" s="82"/>
      <c r="I90" s="82"/>
      <c r="J90" s="82"/>
      <c r="K90" s="82">
        <v>51</v>
      </c>
      <c r="L90" s="79">
        <v>60</v>
      </c>
      <c r="M90" s="82"/>
      <c r="N90" s="82"/>
      <c r="O90" s="98"/>
      <c r="P90" s="82"/>
    </row>
    <row r="91" spans="1:21" s="7" customFormat="1" ht="12.75" customHeight="1" x14ac:dyDescent="0.2">
      <c r="A91" s="20" t="s">
        <v>114</v>
      </c>
      <c r="B91" s="39" t="s">
        <v>52</v>
      </c>
      <c r="C91" s="33" t="s">
        <v>129</v>
      </c>
      <c r="D91" s="82">
        <f t="shared" ref="D91:D92" si="35">E91+F91</f>
        <v>36</v>
      </c>
      <c r="E91" s="36"/>
      <c r="F91" s="36">
        <f t="shared" ref="F91:F92" si="36">SUM(I91:P91)</f>
        <v>36</v>
      </c>
      <c r="G91" s="36"/>
      <c r="H91" s="36"/>
      <c r="I91" s="36"/>
      <c r="J91" s="36"/>
      <c r="K91" s="36"/>
      <c r="L91" s="36">
        <v>36</v>
      </c>
      <c r="M91" s="36"/>
      <c r="N91" s="36"/>
      <c r="O91" s="97"/>
      <c r="P91" s="36"/>
    </row>
    <row r="92" spans="1:21" s="7" customFormat="1" x14ac:dyDescent="0.2">
      <c r="A92" s="20" t="s">
        <v>115</v>
      </c>
      <c r="B92" s="39" t="s">
        <v>54</v>
      </c>
      <c r="C92" s="33" t="s">
        <v>129</v>
      </c>
      <c r="D92" s="82">
        <f t="shared" si="35"/>
        <v>72</v>
      </c>
      <c r="E92" s="36"/>
      <c r="F92" s="36">
        <f t="shared" si="36"/>
        <v>72</v>
      </c>
      <c r="G92" s="36"/>
      <c r="H92" s="36"/>
      <c r="I92" s="36"/>
      <c r="J92" s="36"/>
      <c r="K92" s="36"/>
      <c r="L92" s="36">
        <v>72</v>
      </c>
      <c r="M92" s="36"/>
      <c r="N92" s="36"/>
      <c r="O92" s="97"/>
      <c r="P92" s="36"/>
    </row>
    <row r="93" spans="1:21" s="7" customFormat="1" ht="12" customHeight="1" x14ac:dyDescent="0.2">
      <c r="A93" s="8"/>
      <c r="B93" s="46" t="s">
        <v>59</v>
      </c>
      <c r="C93" s="47" t="s">
        <v>206</v>
      </c>
      <c r="D93" s="50">
        <f>D28+D49+D55+D59</f>
        <v>7542</v>
      </c>
      <c r="E93" s="50">
        <f>E28+E49+E55+E59</f>
        <v>2214</v>
      </c>
      <c r="F93" s="50">
        <f>F28+F49+F55+F59</f>
        <v>5328</v>
      </c>
      <c r="G93" s="50">
        <f>G28+G49+G55+G59</f>
        <v>2316</v>
      </c>
      <c r="H93" s="50">
        <f>H59</f>
        <v>60</v>
      </c>
      <c r="I93" s="50">
        <f>I28+I49+I55+I59</f>
        <v>576</v>
      </c>
      <c r="J93" s="50">
        <f>J28+J49+J55+J59</f>
        <v>828</v>
      </c>
      <c r="K93" s="50">
        <f>K28+K49+K55+K59</f>
        <v>576</v>
      </c>
      <c r="L93" s="50">
        <f t="shared" ref="L93:P93" si="37">L28+L49+L55+L59</f>
        <v>864</v>
      </c>
      <c r="M93" s="50">
        <f t="shared" si="37"/>
        <v>612</v>
      </c>
      <c r="N93" s="50">
        <f t="shared" si="37"/>
        <v>792</v>
      </c>
      <c r="O93" s="50">
        <f t="shared" si="37"/>
        <v>612</v>
      </c>
      <c r="P93" s="64">
        <f t="shared" si="37"/>
        <v>468</v>
      </c>
    </row>
    <row r="94" spans="1:21" s="11" customFormat="1" ht="28.5" x14ac:dyDescent="0.2">
      <c r="A94" s="19" t="s">
        <v>65</v>
      </c>
      <c r="B94" s="48" t="s">
        <v>75</v>
      </c>
      <c r="C94" s="49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 t="s">
        <v>118</v>
      </c>
    </row>
    <row r="95" spans="1:21" s="11" customFormat="1" ht="14.25" x14ac:dyDescent="0.2">
      <c r="A95" s="19" t="s">
        <v>66</v>
      </c>
      <c r="B95" s="48" t="s">
        <v>122</v>
      </c>
      <c r="C95" s="49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61" t="s">
        <v>119</v>
      </c>
      <c r="T95" s="16"/>
      <c r="U95" s="16"/>
    </row>
    <row r="96" spans="1:21" s="11" customFormat="1" ht="12.75" customHeight="1" x14ac:dyDescent="0.2">
      <c r="A96" s="116" t="s">
        <v>74</v>
      </c>
      <c r="B96" s="117"/>
      <c r="C96" s="117"/>
      <c r="D96" s="117"/>
      <c r="E96" s="118"/>
      <c r="F96" s="135" t="s">
        <v>59</v>
      </c>
      <c r="G96" s="133" t="s">
        <v>61</v>
      </c>
      <c r="H96" s="134"/>
      <c r="I96" s="58">
        <v>576</v>
      </c>
      <c r="J96" s="58">
        <v>828</v>
      </c>
      <c r="K96" s="58">
        <v>576</v>
      </c>
      <c r="L96" s="58">
        <v>720</v>
      </c>
      <c r="M96" s="58">
        <v>432</v>
      </c>
      <c r="N96" s="58">
        <v>504</v>
      </c>
      <c r="O96" s="60">
        <v>468</v>
      </c>
      <c r="P96" s="58">
        <v>324</v>
      </c>
      <c r="Q96" s="7"/>
      <c r="T96" s="16"/>
      <c r="U96" s="16"/>
    </row>
    <row r="97" spans="1:17" s="7" customFormat="1" ht="11.25" customHeight="1" x14ac:dyDescent="0.2">
      <c r="A97" s="119" t="s">
        <v>122</v>
      </c>
      <c r="B97" s="120"/>
      <c r="C97" s="120"/>
      <c r="D97" s="120"/>
      <c r="E97" s="121"/>
      <c r="F97" s="136"/>
      <c r="G97" s="133" t="s">
        <v>62</v>
      </c>
      <c r="H97" s="134"/>
      <c r="I97" s="58">
        <v>0</v>
      </c>
      <c r="J97" s="58">
        <v>0</v>
      </c>
      <c r="K97" s="58">
        <v>0</v>
      </c>
      <c r="L97" s="58">
        <v>72</v>
      </c>
      <c r="M97" s="58">
        <v>180</v>
      </c>
      <c r="N97" s="58">
        <v>108</v>
      </c>
      <c r="O97" s="60">
        <v>144</v>
      </c>
      <c r="P97" s="58">
        <v>36</v>
      </c>
    </row>
    <row r="98" spans="1:17" s="7" customFormat="1" ht="22.5" customHeight="1" x14ac:dyDescent="0.2">
      <c r="A98" s="119" t="s">
        <v>79</v>
      </c>
      <c r="B98" s="120"/>
      <c r="C98" s="120"/>
      <c r="D98" s="120"/>
      <c r="E98" s="121"/>
      <c r="F98" s="136"/>
      <c r="G98" s="133" t="s">
        <v>63</v>
      </c>
      <c r="H98" s="134"/>
      <c r="I98" s="58">
        <v>0</v>
      </c>
      <c r="J98" s="58">
        <v>0</v>
      </c>
      <c r="K98" s="58">
        <v>0</v>
      </c>
      <c r="L98" s="58">
        <v>72</v>
      </c>
      <c r="M98" s="58">
        <v>0</v>
      </c>
      <c r="N98" s="58">
        <v>180</v>
      </c>
      <c r="O98" s="60">
        <v>0</v>
      </c>
      <c r="P98" s="58">
        <v>108</v>
      </c>
    </row>
    <row r="99" spans="1:17" s="7" customFormat="1" ht="21" customHeight="1" x14ac:dyDescent="0.2">
      <c r="A99" s="112" t="s">
        <v>184</v>
      </c>
      <c r="B99" s="113"/>
      <c r="C99" s="113"/>
      <c r="D99" s="113"/>
      <c r="E99" s="114"/>
      <c r="F99" s="136"/>
      <c r="G99" s="133" t="s">
        <v>64</v>
      </c>
      <c r="H99" s="134"/>
      <c r="I99" s="62">
        <v>0</v>
      </c>
      <c r="J99" s="62">
        <v>0</v>
      </c>
      <c r="K99" s="62">
        <v>0</v>
      </c>
      <c r="L99" s="62">
        <v>0</v>
      </c>
      <c r="M99" s="62">
        <v>0</v>
      </c>
      <c r="N99" s="62">
        <v>0</v>
      </c>
      <c r="O99" s="62">
        <v>0</v>
      </c>
      <c r="P99" s="63">
        <v>144</v>
      </c>
    </row>
    <row r="100" spans="1:17" s="7" customFormat="1" ht="21" customHeight="1" x14ac:dyDescent="0.2">
      <c r="A100" s="146"/>
      <c r="B100" s="147"/>
      <c r="C100" s="147"/>
      <c r="D100" s="147"/>
      <c r="E100" s="148"/>
      <c r="F100" s="136"/>
      <c r="G100" s="133" t="s">
        <v>117</v>
      </c>
      <c r="H100" s="138"/>
      <c r="I100" s="58">
        <v>1</v>
      </c>
      <c r="J100" s="58">
        <v>2</v>
      </c>
      <c r="K100" s="58">
        <v>2</v>
      </c>
      <c r="L100" s="58">
        <v>3</v>
      </c>
      <c r="M100" s="58">
        <v>0</v>
      </c>
      <c r="N100" s="58">
        <v>3</v>
      </c>
      <c r="O100" s="58">
        <v>0</v>
      </c>
      <c r="P100" s="58">
        <v>2</v>
      </c>
    </row>
    <row r="101" spans="1:17" s="7" customFormat="1" ht="11.25" customHeight="1" x14ac:dyDescent="0.2">
      <c r="A101" s="112" t="s">
        <v>220</v>
      </c>
      <c r="B101" s="113"/>
      <c r="C101" s="113"/>
      <c r="D101" s="113"/>
      <c r="E101" s="114"/>
      <c r="F101" s="136"/>
      <c r="G101" s="133" t="s">
        <v>187</v>
      </c>
      <c r="H101" s="138"/>
      <c r="I101" s="58">
        <v>0</v>
      </c>
      <c r="J101" s="58">
        <v>11</v>
      </c>
      <c r="K101" s="58">
        <v>2</v>
      </c>
      <c r="L101" s="58">
        <v>8</v>
      </c>
      <c r="M101" s="58">
        <v>4</v>
      </c>
      <c r="N101" s="58">
        <v>4</v>
      </c>
      <c r="O101" s="58">
        <v>2</v>
      </c>
      <c r="P101" s="58">
        <v>9</v>
      </c>
    </row>
    <row r="102" spans="1:17" ht="10.5" customHeight="1" x14ac:dyDescent="0.25">
      <c r="A102" s="149" t="s">
        <v>221</v>
      </c>
      <c r="B102" s="150"/>
      <c r="C102" s="150"/>
      <c r="D102" s="150"/>
      <c r="E102" s="151"/>
      <c r="F102" s="137"/>
      <c r="G102" s="133" t="s">
        <v>188</v>
      </c>
      <c r="H102" s="138"/>
      <c r="I102" s="58">
        <v>1</v>
      </c>
      <c r="J102" s="58">
        <v>0</v>
      </c>
      <c r="K102" s="58">
        <v>1</v>
      </c>
      <c r="L102" s="58">
        <v>1</v>
      </c>
      <c r="M102" s="58">
        <v>1</v>
      </c>
      <c r="N102" s="58">
        <v>1</v>
      </c>
      <c r="O102" s="58">
        <v>1</v>
      </c>
      <c r="P102" s="58">
        <v>0</v>
      </c>
      <c r="Q102" s="7"/>
    </row>
    <row r="103" spans="1:17" x14ac:dyDescent="0.25">
      <c r="A103" s="111" t="s">
        <v>178</v>
      </c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</row>
    <row r="104" spans="1:17" x14ac:dyDescent="0.25">
      <c r="A104" s="112" t="s">
        <v>208</v>
      </c>
      <c r="B104" s="113"/>
      <c r="C104" s="113"/>
      <c r="D104" s="113"/>
      <c r="E104" s="113"/>
      <c r="F104" s="69"/>
      <c r="G104" s="69"/>
      <c r="H104" s="69"/>
      <c r="I104" s="69"/>
      <c r="J104" s="69"/>
      <c r="K104" s="69"/>
      <c r="L104" s="69"/>
      <c r="M104" s="69"/>
      <c r="N104" s="69"/>
    </row>
    <row r="105" spans="1:17" ht="9.75" customHeight="1" x14ac:dyDescent="0.25">
      <c r="A105" s="112" t="s">
        <v>189</v>
      </c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</row>
    <row r="106" spans="1:17" ht="13.5" customHeight="1" x14ac:dyDescent="0.25">
      <c r="A106" s="67"/>
      <c r="B106" s="139" t="s">
        <v>224</v>
      </c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8"/>
      <c r="P106" s="18"/>
    </row>
    <row r="107" spans="1:17" ht="42" customHeight="1" x14ac:dyDescent="0.25"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</sheetData>
  <mergeCells count="58">
    <mergeCell ref="B21:B26"/>
    <mergeCell ref="C21:C26"/>
    <mergeCell ref="G102:H102"/>
    <mergeCell ref="G98:H98"/>
    <mergeCell ref="B106:N106"/>
    <mergeCell ref="B14:N14"/>
    <mergeCell ref="A2:B2"/>
    <mergeCell ref="A104:E104"/>
    <mergeCell ref="G19:Q19"/>
    <mergeCell ref="G15:Q15"/>
    <mergeCell ref="G16:Q16"/>
    <mergeCell ref="G17:Q17"/>
    <mergeCell ref="G18:Q18"/>
    <mergeCell ref="A100:E100"/>
    <mergeCell ref="A101:E101"/>
    <mergeCell ref="A102:E102"/>
    <mergeCell ref="A21:A26"/>
    <mergeCell ref="D21:H23"/>
    <mergeCell ref="I1:P1"/>
    <mergeCell ref="I2:P2"/>
    <mergeCell ref="I3:P3"/>
    <mergeCell ref="I4:P4"/>
    <mergeCell ref="I21:P23"/>
    <mergeCell ref="G20:Q20"/>
    <mergeCell ref="B6:N6"/>
    <mergeCell ref="B7:N7"/>
    <mergeCell ref="B8:N8"/>
    <mergeCell ref="B9:N9"/>
    <mergeCell ref="B10:N10"/>
    <mergeCell ref="B11:N11"/>
    <mergeCell ref="A20:E20"/>
    <mergeCell ref="B12:N12"/>
    <mergeCell ref="B13:N13"/>
    <mergeCell ref="A1:B1"/>
    <mergeCell ref="Q21:Q26"/>
    <mergeCell ref="I24:J24"/>
    <mergeCell ref="K24:L24"/>
    <mergeCell ref="O24:P24"/>
    <mergeCell ref="G25:H25"/>
    <mergeCell ref="M24:N24"/>
    <mergeCell ref="F24:H24"/>
    <mergeCell ref="F25:F26"/>
    <mergeCell ref="A103:N103"/>
    <mergeCell ref="A99:E99"/>
    <mergeCell ref="E24:E26"/>
    <mergeCell ref="A105:E105"/>
    <mergeCell ref="F105:J105"/>
    <mergeCell ref="K105:P105"/>
    <mergeCell ref="A96:E96"/>
    <mergeCell ref="A97:E97"/>
    <mergeCell ref="D24:D26"/>
    <mergeCell ref="A98:E98"/>
    <mergeCell ref="G96:H96"/>
    <mergeCell ref="G97:H97"/>
    <mergeCell ref="F96:F102"/>
    <mergeCell ref="G99:H99"/>
    <mergeCell ref="G100:H100"/>
    <mergeCell ref="G101:H101"/>
  </mergeCells>
  <pageMargins left="0.59055118110236227" right="0.19685039370078741" top="0.19685039370078741" bottom="0.19685039370078741" header="0.19685039370078741" footer="0.19685039370078741"/>
  <pageSetup paperSize="9" scale="82" fitToWidth="0" orientation="landscape" r:id="rId1"/>
  <rowBreaks count="2" manualBreakCount="2">
    <brk id="44" max="15" man="1"/>
    <brk id="7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workbookViewId="0">
      <selection activeCell="D24" sqref="D24"/>
    </sheetView>
  </sheetViews>
  <sheetFormatPr defaultRowHeight="15" x14ac:dyDescent="0.25"/>
  <cols>
    <col min="1" max="1" width="10.42578125" customWidth="1"/>
    <col min="2" max="2" width="20.42578125" customWidth="1"/>
    <col min="4" max="4" width="14.7109375" customWidth="1"/>
    <col min="5" max="6" width="14.5703125" customWidth="1"/>
    <col min="7" max="7" width="15" customWidth="1"/>
    <col min="8" max="8" width="11.5703125" customWidth="1"/>
    <col min="9" max="9" width="12.28515625" customWidth="1"/>
  </cols>
  <sheetData>
    <row r="1" spans="1:9" ht="15.75" x14ac:dyDescent="0.25">
      <c r="A1" s="12" t="s">
        <v>73</v>
      </c>
    </row>
    <row r="2" spans="1:9" ht="30.75" customHeight="1" x14ac:dyDescent="0.25">
      <c r="A2" s="159" t="s">
        <v>67</v>
      </c>
      <c r="B2" s="159" t="s">
        <v>68</v>
      </c>
      <c r="C2" s="159" t="s">
        <v>52</v>
      </c>
      <c r="D2" s="159" t="s">
        <v>54</v>
      </c>
      <c r="E2" s="159"/>
      <c r="F2" s="159" t="s">
        <v>69</v>
      </c>
      <c r="G2" s="159" t="s">
        <v>60</v>
      </c>
      <c r="H2" s="159" t="s">
        <v>70</v>
      </c>
      <c r="I2" s="159" t="s">
        <v>59</v>
      </c>
    </row>
    <row r="3" spans="1:9" ht="24" x14ac:dyDescent="0.25">
      <c r="A3" s="159"/>
      <c r="B3" s="159"/>
      <c r="C3" s="159"/>
      <c r="D3" s="9" t="s">
        <v>71</v>
      </c>
      <c r="E3" s="9" t="s">
        <v>72</v>
      </c>
      <c r="F3" s="159"/>
      <c r="G3" s="159"/>
      <c r="H3" s="159"/>
      <c r="I3" s="159"/>
    </row>
    <row r="4" spans="1:9" x14ac:dyDescent="0.2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</row>
    <row r="5" spans="1:9" x14ac:dyDescent="0.25">
      <c r="A5" s="9" t="s">
        <v>7</v>
      </c>
      <c r="B5" s="10">
        <v>39</v>
      </c>
      <c r="C5" s="10"/>
      <c r="D5" s="10"/>
      <c r="E5" s="10"/>
      <c r="F5" s="10">
        <v>2</v>
      </c>
      <c r="G5" s="10"/>
      <c r="H5" s="10">
        <v>11</v>
      </c>
      <c r="I5" s="10">
        <f>SUM(B5:H5)</f>
        <v>52</v>
      </c>
    </row>
    <row r="6" spans="1:9" x14ac:dyDescent="0.25">
      <c r="A6" s="9" t="s">
        <v>8</v>
      </c>
      <c r="B6" s="10">
        <v>39</v>
      </c>
      <c r="C6" s="10"/>
      <c r="D6" s="10"/>
      <c r="E6" s="10"/>
      <c r="F6" s="10">
        <v>2</v>
      </c>
      <c r="G6" s="10"/>
      <c r="H6" s="10">
        <v>11</v>
      </c>
      <c r="I6" s="13">
        <f t="shared" ref="I6:I8" si="0">SUM(B6:H6)</f>
        <v>52</v>
      </c>
    </row>
    <row r="7" spans="1:9" x14ac:dyDescent="0.25">
      <c r="A7" s="9" t="s">
        <v>9</v>
      </c>
      <c r="B7" s="10">
        <v>26</v>
      </c>
      <c r="C7" s="10">
        <v>10</v>
      </c>
      <c r="D7" s="10">
        <v>4</v>
      </c>
      <c r="E7" s="10"/>
      <c r="F7" s="10">
        <v>2</v>
      </c>
      <c r="G7" s="10"/>
      <c r="H7" s="10">
        <v>10</v>
      </c>
      <c r="I7" s="13">
        <f t="shared" si="0"/>
        <v>52</v>
      </c>
    </row>
    <row r="8" spans="1:9" x14ac:dyDescent="0.25">
      <c r="A8" s="9" t="s">
        <v>10</v>
      </c>
      <c r="B8" s="10">
        <v>19</v>
      </c>
      <c r="C8" s="10">
        <v>5</v>
      </c>
      <c r="D8" s="10">
        <v>6</v>
      </c>
      <c r="E8" s="10">
        <v>4</v>
      </c>
      <c r="F8" s="10">
        <v>1</v>
      </c>
      <c r="G8" s="10">
        <v>6</v>
      </c>
      <c r="H8" s="10">
        <v>2</v>
      </c>
      <c r="I8" s="13">
        <f t="shared" si="0"/>
        <v>43</v>
      </c>
    </row>
    <row r="9" spans="1:9" x14ac:dyDescent="0.25">
      <c r="A9" s="9" t="s">
        <v>59</v>
      </c>
      <c r="B9" s="9">
        <f>SUM(B5:B8)</f>
        <v>123</v>
      </c>
      <c r="C9" s="17">
        <f t="shared" ref="C9:I9" si="1">SUM(C5:C8)</f>
        <v>15</v>
      </c>
      <c r="D9" s="17">
        <f t="shared" si="1"/>
        <v>10</v>
      </c>
      <c r="E9" s="17">
        <f t="shared" si="1"/>
        <v>4</v>
      </c>
      <c r="F9" s="17">
        <f t="shared" si="1"/>
        <v>7</v>
      </c>
      <c r="G9" s="17">
        <f t="shared" si="1"/>
        <v>6</v>
      </c>
      <c r="H9" s="17">
        <f t="shared" si="1"/>
        <v>34</v>
      </c>
      <c r="I9" s="17">
        <f t="shared" si="1"/>
        <v>199</v>
      </c>
    </row>
  </sheetData>
  <mergeCells count="8">
    <mergeCell ref="H2:H3"/>
    <mergeCell ref="I2:I3"/>
    <mergeCell ref="A2:A3"/>
    <mergeCell ref="B2:B3"/>
    <mergeCell ref="C2:C3"/>
    <mergeCell ref="D2:E2"/>
    <mergeCell ref="F2:F3"/>
    <mergeCell ref="G2:G3"/>
  </mergeCells>
  <pageMargins left="0.19685039370078741" right="0.19685039370078741" top="0.19685039370078741" bottom="0.19685039370078741" header="0.19685039370078741" footer="0.19685039370078741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учебный план</vt:lpstr>
      <vt:lpstr>Лист2</vt:lpstr>
      <vt:lpstr>Лист1</vt:lpstr>
      <vt:lpstr>сводные данные</vt:lpstr>
      <vt:lpstr>'учебный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Пользовательский</cp:lastModifiedBy>
  <cp:lastPrinted>2022-07-13T10:05:10Z</cp:lastPrinted>
  <dcterms:created xsi:type="dcterms:W3CDTF">2015-01-12T08:18:51Z</dcterms:created>
  <dcterms:modified xsi:type="dcterms:W3CDTF">2022-09-19T06:44:39Z</dcterms:modified>
</cp:coreProperties>
</file>